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unka1" sheetId="1" r:id="rId4"/>
    <sheet name="Munka2" sheetId="2" r:id="rId5"/>
    <sheet name="Munka3" sheetId="3" r:id="rId6"/>
  </sheets>
</workbook>
</file>

<file path=xl/sharedStrings.xml><?xml version="1.0" encoding="utf-8"?>
<sst xmlns="http://schemas.openxmlformats.org/spreadsheetml/2006/main" uniqueCount="252">
  <si>
    <t>Megnevezés</t>
  </si>
  <si>
    <t>Bruttó normál eladási ár</t>
  </si>
  <si>
    <t>INVOTONE ACA1002</t>
  </si>
  <si>
    <t>INVOTONE ACA1005</t>
  </si>
  <si>
    <t>INVOTONE ACA2002</t>
  </si>
  <si>
    <t>INVOTONE ACA2005</t>
  </si>
  <si>
    <t>INVOTONE ACA3003</t>
  </si>
  <si>
    <t>INVOTONE ACI1001BK</t>
  </si>
  <si>
    <t>INVOTONE ACI1006 B</t>
  </si>
  <si>
    <t>INVOTONE ACI1006 BK</t>
  </si>
  <si>
    <t>INVOTONE ACI1006R</t>
  </si>
  <si>
    <t>INVOTONE ACI1101 BK</t>
  </si>
  <si>
    <t>INVOTONE ACI1106 BK</t>
  </si>
  <si>
    <t>INVOTONE ACI1106B</t>
  </si>
  <si>
    <t>INVOTONE ACI1106R</t>
  </si>
  <si>
    <t>INVOTONE ACI1204 BK</t>
  </si>
  <si>
    <t>INVOTONE ACI1206 BK</t>
  </si>
  <si>
    <t>INVOTONE ACI1304BK</t>
  </si>
  <si>
    <t>INVOTONE ACI1401 BK</t>
  </si>
  <si>
    <t>INVOTONE ACI1404 BK</t>
  </si>
  <si>
    <t>INVOTONE ACI1406 BK</t>
  </si>
  <si>
    <t xml:space="preserve">INVOTONE ACI1506 BK </t>
  </si>
  <si>
    <t>INVOTONE ACI1606 BK</t>
  </si>
  <si>
    <t>INVOTONE ACM1005 BK</t>
  </si>
  <si>
    <t>INVOTONE ACM1006BK</t>
  </si>
  <si>
    <t>INVOTONE ACM1101 B</t>
  </si>
  <si>
    <t>INVOTONE ACM1101 BK</t>
  </si>
  <si>
    <t>INVOTONE ACM1101 R</t>
  </si>
  <si>
    <t>INVOTONE ACM1103 B</t>
  </si>
  <si>
    <t>INVOTONE ACM1103 BK</t>
  </si>
  <si>
    <t>INVOTONE ACM1103 BK IPC-1210</t>
  </si>
  <si>
    <t>INVOTONE ACM1103 R</t>
  </si>
  <si>
    <t>INVOTONE ACM1105 BK</t>
  </si>
  <si>
    <t>INVOTONE ACM1105B</t>
  </si>
  <si>
    <t>INVOTONE ACM1106 BK</t>
  </si>
  <si>
    <t>INVOTONE ACM1106R</t>
  </si>
  <si>
    <t>INVOTONE ACM1110 B</t>
  </si>
  <si>
    <t>INVOTONE ACM1110 BK</t>
  </si>
  <si>
    <t>INVOTONE ACM1110 BK IPC-1210</t>
  </si>
  <si>
    <t>INVOTONE ACM1110 R</t>
  </si>
  <si>
    <t>INVOTONE ACM2006 BK</t>
  </si>
  <si>
    <t>INVOTONE ACMIDI1002</t>
  </si>
  <si>
    <t>INVOTONE ACMIDI1005</t>
  </si>
  <si>
    <t>INVOTONE ACMIDI1006</t>
  </si>
  <si>
    <t>INVOTONE AD110</t>
  </si>
  <si>
    <t>INVOTONE AD120 3,5 mono jack</t>
  </si>
  <si>
    <t>INVOTONE AD140 6.3SJACKF-3.5SJACKM</t>
  </si>
  <si>
    <t>INVOTONE AD150 3.5SJACKF-6.3SJACKM</t>
  </si>
  <si>
    <t>INVOTONE AD150G 3.5SJACKF-6.3SJACKM</t>
  </si>
  <si>
    <t>INVOTONE AD160 RCAF-6.3MJACKM</t>
  </si>
  <si>
    <t>INVOTONE AD160G RCAF-6.3MJACKM GOLD</t>
  </si>
  <si>
    <t>INVOTONE AD170 2x3.5SJACKF-3.5SJACKM</t>
  </si>
  <si>
    <t>INVOTONE AD180 2x3.5SJACKF-6.3SJACKM</t>
  </si>
  <si>
    <t xml:space="preserve">INVOTONE AD190 2x6.3SJACKF-6.3SJACKM </t>
  </si>
  <si>
    <t>INVOTONE AD220 2xRCAF-6.3SJACKM</t>
  </si>
  <si>
    <t>INVOTONE AD230 2xRCAF-3.5SJACKM</t>
  </si>
  <si>
    <t>INVOTONE AD350 XLRF-6.3MJACKM</t>
  </si>
  <si>
    <t>INVOTONE AD355 XLR3F-XLR3M</t>
  </si>
  <si>
    <t>INVOTONE AD360 XLRF-6.3SJACKM</t>
  </si>
  <si>
    <t>INVOTONE AD370 XLRM-6.3SJACKF</t>
  </si>
  <si>
    <t>INVOTONE AD380 XLRF-6.3SJACKF</t>
  </si>
  <si>
    <t>INVOTONE AD390 6.3SJACKF-6.3SJACKF</t>
  </si>
  <si>
    <t>INVOTONE AD400 XLRM-RCAF</t>
  </si>
  <si>
    <t>INVOTONE AD410 XLRF-RCAF</t>
  </si>
  <si>
    <t>INVOTONE AD420 XLRF-RCAM</t>
  </si>
  <si>
    <t>INVOTONE AD430 XLRM-RCAM</t>
  </si>
  <si>
    <t>INVOTONE AD450 XLRM-6.3MJACKM</t>
  </si>
  <si>
    <t xml:space="preserve">INVOTONE AD460 XLRM-6.3SJACKM </t>
  </si>
  <si>
    <t>INVOTONE AD500 SPK4F-SPK4F</t>
  </si>
  <si>
    <t>INVOTONE AS12</t>
  </si>
  <si>
    <t>INVOTONE AS12A</t>
  </si>
  <si>
    <t>INVOTONE AS15</t>
  </si>
  <si>
    <t>INVOTONE AS15A</t>
  </si>
  <si>
    <t>INVOTONE AS15SA</t>
  </si>
  <si>
    <t>INVOTONE ASX18SA</t>
  </si>
  <si>
    <t>INVOTONE CG2</t>
  </si>
  <si>
    <t>INVOTONE CG2CN</t>
  </si>
  <si>
    <t>INVOTONE CG5</t>
  </si>
  <si>
    <t>INVOTONE CL303 N</t>
  </si>
  <si>
    <t>INVOTONE CM550PRO</t>
  </si>
  <si>
    <t>INVOTONE CM610PRO</t>
  </si>
  <si>
    <t>INVOTONE CM650PRO</t>
  </si>
  <si>
    <t>INVOTONE CM700PRO</t>
  </si>
  <si>
    <t>INVOTONE CT100</t>
  </si>
  <si>
    <t>INVOTONE CT1N</t>
  </si>
  <si>
    <t>INVOTONE D2400</t>
  </si>
  <si>
    <t>INVOTONE D2550</t>
  </si>
  <si>
    <t>INVOTONE D4400</t>
  </si>
  <si>
    <t>INVOTONE D4550</t>
  </si>
  <si>
    <t>INVOTONE DB08/15</t>
  </si>
  <si>
    <t>INVOTONE DB0804/20M</t>
  </si>
  <si>
    <t>INVOTONE DB1</t>
  </si>
  <si>
    <t>INVOTONE DB12/15</t>
  </si>
  <si>
    <t>INVOTONE DB1204/20M</t>
  </si>
  <si>
    <t>INVOTONE DB1204/30M</t>
  </si>
  <si>
    <t>INVOTONE DB1604/20M</t>
  </si>
  <si>
    <t>INVOTONE DB1604/30M</t>
  </si>
  <si>
    <t>INVOTONE DB1P</t>
  </si>
  <si>
    <t>INVOTONE DB2404/20M</t>
  </si>
  <si>
    <t>INVOTONE DB2404/30M</t>
  </si>
  <si>
    <t>INVOTONE DB3208/30M</t>
  </si>
  <si>
    <t>INVOTONE DB3208/40M</t>
  </si>
  <si>
    <t>INVOTONE DB3208/50M</t>
  </si>
  <si>
    <t>INVOTONE DC08/15</t>
  </si>
  <si>
    <t>INVOTONE DC12/10m</t>
  </si>
  <si>
    <t>INVOTONE DC12/15m</t>
  </si>
  <si>
    <t>INVOTONE DM1000</t>
  </si>
  <si>
    <t>INVOTONE DM300PRO</t>
  </si>
  <si>
    <t>INVOTONE DM500</t>
  </si>
  <si>
    <t>INVOTONE DM54D</t>
  </si>
  <si>
    <t>INVOTONE DMS7</t>
  </si>
  <si>
    <t>INVOTONE DMS7B</t>
  </si>
  <si>
    <t>INVOTONE DMX50</t>
  </si>
  <si>
    <t>INVOTONE DSX10A</t>
  </si>
  <si>
    <t>INVOTONE DSX12</t>
  </si>
  <si>
    <t>INVOTONE DSX12A</t>
  </si>
  <si>
    <t>INVOTONE DSX12CMA</t>
  </si>
  <si>
    <t>INVOTONE DSX12SA</t>
  </si>
  <si>
    <t>INVOTONE DSX15</t>
  </si>
  <si>
    <t>INVOTONE DSX15A</t>
  </si>
  <si>
    <t>INVOTONE DSX15SA</t>
  </si>
  <si>
    <t>INVOTONE DSX18S</t>
  </si>
  <si>
    <t>INVOTONE DSX18SA</t>
  </si>
  <si>
    <t>INVOTONE DSX8A</t>
  </si>
  <si>
    <t>INVOTONE DVA2000</t>
  </si>
  <si>
    <t>INVOTONE EVO15A</t>
  </si>
  <si>
    <t>INVOTONE FL16</t>
  </si>
  <si>
    <t>INVOTONE GM200</t>
  </si>
  <si>
    <t>INVOTONE GM300</t>
  </si>
  <si>
    <t>INVOTONE H500M</t>
  </si>
  <si>
    <t>INVOTONE H600</t>
  </si>
  <si>
    <t>INVOTONE H610</t>
  </si>
  <si>
    <t>INVOTONE H819</t>
  </si>
  <si>
    <t>INVOTONE H829</t>
  </si>
  <si>
    <t>INVOTONE HD2000</t>
  </si>
  <si>
    <t>INVOTONE ICL2 PRO</t>
  </si>
  <si>
    <t>INVOTONE ICL4</t>
  </si>
  <si>
    <t>INVOTONE IDMX50-10</t>
  </si>
  <si>
    <t>INVOTONE IDMX50-2</t>
  </si>
  <si>
    <t>INVOTONE IDMX50-5</t>
  </si>
  <si>
    <t>INVOTONE IEQ215</t>
  </si>
  <si>
    <t>INVOTONE IEQ231</t>
  </si>
  <si>
    <t>INVOTONE IHA4PRO</t>
  </si>
  <si>
    <t>INVOTONE IHA6PRO</t>
  </si>
  <si>
    <t xml:space="preserve">INVOTONE ILINK  </t>
  </si>
  <si>
    <t>INVOTONE IMC12100-1</t>
  </si>
  <si>
    <t>INVOTONE IMC12100-10</t>
  </si>
  <si>
    <t>INVOTONE IMC12100-3</t>
  </si>
  <si>
    <t>INVOTONE IMC12100-5</t>
  </si>
  <si>
    <t xml:space="preserve">INVOTONE IMC12200-3 </t>
  </si>
  <si>
    <t>INVOTONE IMC12200-5</t>
  </si>
  <si>
    <t>INVOTONE IMC238100-3</t>
  </si>
  <si>
    <t>INVOTONE INSC200</t>
  </si>
  <si>
    <t>INVOTONE INSC500</t>
  </si>
  <si>
    <t>INVOTONE IPC1110</t>
  </si>
  <si>
    <t>INVOTONE IPC1210</t>
  </si>
  <si>
    <t>INVOTONE IPC1240</t>
  </si>
  <si>
    <t>INVOTONE IPC1610 2x1,5</t>
  </si>
  <si>
    <t>INVOTONE IPC1620 2x2,5</t>
  </si>
  <si>
    <t>INVOTONE IPC1630 2x4</t>
  </si>
  <si>
    <t>INVOTONE IPC1640 4x2,5</t>
  </si>
  <si>
    <t>INVOTONE IPC1760 2x1,5</t>
  </si>
  <si>
    <t>INVOTONE IPC206</t>
  </si>
  <si>
    <t>INVOTONE IPC238</t>
  </si>
  <si>
    <t>INVOTONE IPCDMX-P</t>
  </si>
  <si>
    <t>INVOTONE IPCDMX</t>
  </si>
  <si>
    <t>INVOTONE IPCDMX100-2</t>
  </si>
  <si>
    <t>INVOTONE IPS10LA</t>
  </si>
  <si>
    <t>INVOTONE IPS12A</t>
  </si>
  <si>
    <t>INVOTONE IPS12HA</t>
  </si>
  <si>
    <t>INVOTONE IPS12LA</t>
  </si>
  <si>
    <t>INVOTONE IPS15A</t>
  </si>
  <si>
    <t>INVOTONE IPS15HA</t>
  </si>
  <si>
    <t>INVOTONE IPS15LA</t>
  </si>
  <si>
    <t>INVOTONE IPS16A</t>
  </si>
  <si>
    <t>INVOTONE IXO23</t>
  </si>
  <si>
    <t>INVOTONE IXO23SW</t>
  </si>
  <si>
    <t>INVOTONE IXO34</t>
  </si>
  <si>
    <t>INVOTONE IXO34SW</t>
  </si>
  <si>
    <t>INVOTONE J100S</t>
  </si>
  <si>
    <t>INVOTONE J110</t>
  </si>
  <si>
    <t>INVOTONE J120</t>
  </si>
  <si>
    <t>INVOTONE J120S</t>
  </si>
  <si>
    <t>INVOTONE J150</t>
  </si>
  <si>
    <t>INVOTONE J150S</t>
  </si>
  <si>
    <t>INVOTONE J160P</t>
  </si>
  <si>
    <t>INVOTONE J160SP</t>
  </si>
  <si>
    <t>INVOTONE J170</t>
  </si>
  <si>
    <t>INVOTONE J170S</t>
  </si>
  <si>
    <t>INVOTONE J180 BK</t>
  </si>
  <si>
    <t>INVOTONE J185</t>
  </si>
  <si>
    <t>INVOTONE J190F</t>
  </si>
  <si>
    <t>INVOTONE J200</t>
  </si>
  <si>
    <t>INVOTONE J200S</t>
  </si>
  <si>
    <t>INVOTONE J500FI</t>
  </si>
  <si>
    <t>INVOTONE J600FI</t>
  </si>
  <si>
    <t>INVOTONE MPF100 POP FILTER</t>
  </si>
  <si>
    <t>INVOTONE MPF200 POP FILTER</t>
  </si>
  <si>
    <t>INVOTONE MR-L09 MX68</t>
  </si>
  <si>
    <t>INVOTONE MR-L09 MXN15</t>
  </si>
  <si>
    <t>INVOTONE MR-SU3 UF16A/CONDENSER</t>
  </si>
  <si>
    <t>INVOTONE MX12</t>
  </si>
  <si>
    <t>INVOTONE MX12FX</t>
  </si>
  <si>
    <t>INVOTONE MX12USB</t>
  </si>
  <si>
    <t>INVOTONE MX2208D</t>
  </si>
  <si>
    <t>INVOTONE MX5</t>
  </si>
  <si>
    <t>INVOTONE MX6</t>
  </si>
  <si>
    <t>INVOTONE MX6FX</t>
  </si>
  <si>
    <t>INVOTONE MX6USB</t>
  </si>
  <si>
    <t>INVOTONE NMC1210-10</t>
  </si>
  <si>
    <t>INVOTONE NMC1210-3</t>
  </si>
  <si>
    <t>INVOTONE NMC1210-5</t>
  </si>
  <si>
    <t>INVOTONE NMC238-10</t>
  </si>
  <si>
    <t>INVOTONE NMC238-3</t>
  </si>
  <si>
    <t>INVOTONE NMC238-5</t>
  </si>
  <si>
    <t>INVOTONE PIC300 BK</t>
  </si>
  <si>
    <t>INVOTONE PSC500</t>
  </si>
  <si>
    <t>INVOTONE RCA250MC</t>
  </si>
  <si>
    <t>INVOTONE RCA300MG</t>
  </si>
  <si>
    <t>INVOTONE RCA500F</t>
  </si>
  <si>
    <t>INVOTONE RCA500M</t>
  </si>
  <si>
    <t>INVOTONE SAX2AL</t>
  </si>
  <si>
    <t>INVOTONE SAX2SL</t>
  </si>
  <si>
    <t>INVOTONE SM150B</t>
  </si>
  <si>
    <t>INVOTONE SPK4F</t>
  </si>
  <si>
    <t>INVOTONE SPK4FQ</t>
  </si>
  <si>
    <t>INVOTONE SPK4M</t>
  </si>
  <si>
    <t>INVOTONE SPK4MP</t>
  </si>
  <si>
    <t>INVOTONE SPK8M</t>
  </si>
  <si>
    <t>INVOTONE SYSTEMDRIVE 206</t>
  </si>
  <si>
    <t>INVOTONE TMS100</t>
  </si>
  <si>
    <t>INVOTONE TMS200</t>
  </si>
  <si>
    <t>INVOTONE WM-210</t>
  </si>
  <si>
    <t>INVOTONE WM110</t>
  </si>
  <si>
    <t>INVOTONE WS1</t>
  </si>
  <si>
    <t>INVOTONE WS6KIT</t>
  </si>
  <si>
    <t>INVOTONE XLR200FB</t>
  </si>
  <si>
    <t>INVOTONE XLR200MB</t>
  </si>
  <si>
    <t>INVOTONE XLR3F100 BK</t>
  </si>
  <si>
    <t>INVOTONE XLR3F100BL</t>
  </si>
  <si>
    <t>INVOTONE XLR3F100R</t>
  </si>
  <si>
    <t>INVOTONE XLR3F200</t>
  </si>
  <si>
    <t>INVOTONE XLR3F200BK</t>
  </si>
  <si>
    <t>INVOTONE XLR3F200R</t>
  </si>
  <si>
    <t>INVOTONE XLR3FB</t>
  </si>
  <si>
    <t>INVOTONE XLR3M100 BK</t>
  </si>
  <si>
    <t>INVOTONE XLR3M100BL</t>
  </si>
  <si>
    <t>INVOTONE XLR3M200</t>
  </si>
  <si>
    <t>INVOTONE XLR3M200BK</t>
  </si>
  <si>
    <t>INVOTONE XLR3M200C</t>
  </si>
  <si>
    <t>INVOTONE XLR3M200R</t>
  </si>
  <si>
    <t>INVOTONE XLR4M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</si>
</sst>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Ft&quot;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Helvetica"/>
    </font>
    <font>
      <sz val="11"/>
      <color indexed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2"/>
      </bottom>
      <diagonal/>
    </border>
    <border>
      <left style="medium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 style="medium">
        <color indexed="12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medium">
        <color indexed="12"/>
      </right>
      <top style="thin">
        <color indexed="12"/>
      </top>
      <bottom style="thin">
        <color indexed="8"/>
      </bottom>
      <diagonal/>
    </border>
    <border>
      <left style="medium">
        <color indexed="12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 style="thin">
        <color indexed="9"/>
      </left>
      <right style="thin">
        <color indexed="12"/>
      </right>
      <top style="thin">
        <color indexed="12"/>
      </top>
      <bottom style="thin">
        <color indexed="9"/>
      </bottom>
      <diagonal/>
    </border>
    <border>
      <left style="medium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medium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medium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2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vertical="bottom"/>
    </xf>
    <xf numFmtId="49" fontId="3" borderId="3" applyNumberFormat="1" applyFont="1" applyFill="0" applyBorder="1" applyAlignment="1" applyProtection="0">
      <alignment horizontal="left" vertical="bottom"/>
    </xf>
    <xf numFmtId="49" fontId="3" borderId="4" applyNumberFormat="1" applyFont="1" applyFill="0" applyBorder="1" applyAlignment="1" applyProtection="0">
      <alignment horizontal="right" vertical="bottom"/>
    </xf>
    <xf numFmtId="0" fontId="0" borderId="5" applyNumberFormat="0" applyFont="1" applyFill="0" applyBorder="1" applyAlignment="1" applyProtection="0">
      <alignment vertical="bottom"/>
    </xf>
    <xf numFmtId="49" fontId="0" borderId="6" applyNumberFormat="1" applyFont="1" applyFill="0" applyBorder="1" applyAlignment="1" applyProtection="0">
      <alignment horizontal="left" vertical="bottom"/>
    </xf>
    <xf numFmtId="59" fontId="0" borderId="7" applyNumberFormat="1" applyFont="1" applyFill="0" applyBorder="1" applyAlignment="1" applyProtection="0">
      <alignment horizontal="right" vertical="bottom"/>
    </xf>
    <xf numFmtId="49" fontId="0" fillId="2" borderId="6" applyNumberFormat="1" applyFont="1" applyFill="1" applyBorder="1" applyAlignment="1" applyProtection="0">
      <alignment horizontal="left" vertical="bottom"/>
    </xf>
    <xf numFmtId="59" fontId="0" fillId="2" borderId="7" applyNumberFormat="1" applyFont="1" applyFill="1" applyBorder="1" applyAlignment="1" applyProtection="0">
      <alignment vertical="bottom"/>
    </xf>
    <xf numFmtId="59" fontId="0" fillId="2" borderId="7" applyNumberFormat="1" applyFont="1" applyFill="1" applyBorder="1" applyAlignment="1" applyProtection="0">
      <alignment horizontal="right" vertical="bottom"/>
    </xf>
    <xf numFmtId="59" fontId="4" fillId="2" borderId="7" applyNumberFormat="1" applyFont="1" applyFill="1" applyBorder="1" applyAlignment="1" applyProtection="0">
      <alignment vertical="bottom"/>
    </xf>
    <xf numFmtId="49" fontId="0" borderId="8" applyNumberFormat="1" applyFont="1" applyFill="0" applyBorder="1" applyAlignment="1" applyProtection="0">
      <alignment horizontal="left" vertical="bottom"/>
    </xf>
    <xf numFmtId="59" fontId="0" borderId="9" applyNumberFormat="1" applyFont="1" applyFill="0" applyBorder="1" applyAlignment="1" applyProtection="0">
      <alignment horizontal="right" vertical="bottom"/>
    </xf>
    <xf numFmtId="49" fontId="0" borderId="10" applyNumberFormat="1" applyFont="1" applyFill="0" applyBorder="1" applyAlignment="1" applyProtection="0">
      <alignment horizontal="left" vertical="bottom"/>
    </xf>
    <xf numFmtId="59" fontId="0" borderId="11" applyNumberFormat="1" applyFont="1" applyFill="0" applyBorder="1" applyAlignment="1" applyProtection="0">
      <alignment horizontal="right" vertical="bottom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horizontal="left" vertical="bottom"/>
    </xf>
    <xf numFmtId="59" fontId="0" fillId="2" borderId="15" applyNumberFormat="1" applyFont="1" applyFill="1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49" fontId="0" fillId="2" borderId="19" applyNumberFormat="1" applyFont="1" applyFill="1" applyBorder="1" applyAlignment="1" applyProtection="0">
      <alignment horizontal="left" vertical="bottom"/>
    </xf>
    <xf numFmtId="59" fontId="0" fillId="2" borderId="20" applyNumberFormat="1" applyFont="1" applyFill="1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49" fontId="0" fillId="2" borderId="23" applyNumberFormat="1" applyFont="1" applyFill="1" applyBorder="1" applyAlignment="1" applyProtection="0">
      <alignment horizontal="left" vertical="bottom"/>
    </xf>
    <xf numFmtId="59" fontId="0" fillId="2" borderId="24" applyNumberFormat="1" applyFont="1" applyFill="1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49" fontId="0" borderId="14" applyNumberFormat="1" applyFont="1" applyFill="0" applyBorder="1" applyAlignment="1" applyProtection="0">
      <alignment horizontal="left" vertical="bottom"/>
    </xf>
    <xf numFmtId="59" fontId="0" borderId="15" applyNumberFormat="1" applyFont="1" applyFill="0" applyBorder="1" applyAlignment="1" applyProtection="0">
      <alignment horizontal="right" vertical="bottom"/>
    </xf>
    <xf numFmtId="49" fontId="0" borderId="19" applyNumberFormat="1" applyFont="1" applyFill="0" applyBorder="1" applyAlignment="1" applyProtection="0">
      <alignment horizontal="left" vertical="bottom"/>
    </xf>
    <xf numFmtId="59" fontId="0" borderId="20" applyNumberFormat="1" applyFont="1" applyFill="0" applyBorder="1" applyAlignment="1" applyProtection="0">
      <alignment horizontal="right" vertical="bottom"/>
    </xf>
    <xf numFmtId="0" fontId="0" borderId="21" applyNumberFormat="1" applyFont="1" applyFill="0" applyBorder="1" applyAlignment="1" applyProtection="0">
      <alignment vertical="bottom"/>
    </xf>
    <xf numFmtId="49" fontId="0" borderId="23" applyNumberFormat="1" applyFont="1" applyFill="0" applyBorder="1" applyAlignment="1" applyProtection="0">
      <alignment horizontal="left" vertical="bottom"/>
    </xf>
    <xf numFmtId="59" fontId="0" borderId="24" applyNumberFormat="1" applyFont="1" applyFill="0" applyBorder="1" applyAlignment="1" applyProtection="0">
      <alignment horizontal="right" vertical="bottom"/>
    </xf>
    <xf numFmtId="49" fontId="0" borderId="26" applyNumberFormat="1" applyFont="1" applyFill="0" applyBorder="1" applyAlignment="1" applyProtection="0">
      <alignment horizontal="left" vertical="bottom"/>
    </xf>
    <xf numFmtId="59" fontId="0" borderId="27" applyNumberFormat="1" applyFont="1" applyFill="0" applyBorder="1" applyAlignment="1" applyProtection="0">
      <alignment horizontal="right" vertical="bottom"/>
    </xf>
    <xf numFmtId="49" fontId="0" borderId="28" applyNumberFormat="1" applyFont="1" applyFill="0" applyBorder="1" applyAlignment="1" applyProtection="0">
      <alignment horizontal="left" vertical="bottom"/>
    </xf>
    <xf numFmtId="59" fontId="0" borderId="29" applyNumberFormat="1" applyFont="1" applyFill="0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abf8f"/>
      <rgbColor rgb="ffff0000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2</xdr:col>
      <xdr:colOff>196850</xdr:colOff>
      <xdr:row>0</xdr:row>
      <xdr:rowOff>1009650</xdr:rowOff>
    </xdr:to>
    <xdr:pic>
      <xdr:nvPicPr>
        <xdr:cNvPr id="2" name="Kép 1" descr="Kép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7664450" cy="1009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éma">
  <a:themeElements>
    <a:clrScheme name="Office-té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é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é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E252"/>
  <sheetViews>
    <sheetView workbookViewId="0" showGridLines="0" defaultGridColor="1"/>
  </sheetViews>
  <sheetFormatPr defaultColWidth="8.83333" defaultRowHeight="15" customHeight="1" outlineLevelRow="0" outlineLevelCol="0"/>
  <cols>
    <col min="1" max="1" width="40.1719" style="1" customWidth="1"/>
    <col min="2" max="2" width="57.8516" style="1" customWidth="1"/>
    <col min="3" max="5" width="8.85156" style="1" customWidth="1"/>
    <col min="6" max="256" width="8.85156" style="1" customWidth="1"/>
  </cols>
  <sheetData>
    <row r="1" ht="80.25" customHeight="1">
      <c r="A1" s="2"/>
      <c r="B1" s="2"/>
      <c r="C1" s="3"/>
      <c r="D1" s="3"/>
      <c r="E1" s="3"/>
    </row>
    <row r="2" ht="15" customHeight="1">
      <c r="A2" t="s" s="4">
        <v>0</v>
      </c>
      <c r="B2" t="s" s="5">
        <v>1</v>
      </c>
      <c r="C2" s="6"/>
      <c r="D2" s="3"/>
      <c r="E2" s="3"/>
    </row>
    <row r="3" ht="15" customHeight="1">
      <c r="A3" t="s" s="7">
        <v>2</v>
      </c>
      <c r="B3" s="8">
        <f t="shared" si="0" ref="B3:B5">ROUND(1250,0)</f>
        <v>1250</v>
      </c>
      <c r="C3" s="6"/>
      <c r="D3" s="3"/>
      <c r="E3" s="3"/>
    </row>
    <row r="4" ht="15" customHeight="1">
      <c r="A4" t="s" s="7">
        <v>3</v>
      </c>
      <c r="B4" s="8">
        <f t="shared" si="1" ref="B4:B36">ROUND(1600,0)</f>
        <v>1600</v>
      </c>
      <c r="C4" s="6"/>
      <c r="D4" s="3"/>
      <c r="E4" s="3"/>
    </row>
    <row r="5" ht="15" customHeight="1">
      <c r="A5" t="s" s="7">
        <v>4</v>
      </c>
      <c r="B5" s="8">
        <f t="shared" si="0"/>
        <v>1250</v>
      </c>
      <c r="C5" s="6"/>
      <c r="D5" s="3"/>
      <c r="E5" s="3"/>
    </row>
    <row r="6" ht="15" customHeight="1">
      <c r="A6" t="s" s="7">
        <v>5</v>
      </c>
      <c r="B6" s="8">
        <f t="shared" si="3" ref="B6:B149">ROUND(1890,0)</f>
        <v>1890</v>
      </c>
      <c r="C6" s="6"/>
      <c r="D6" s="3"/>
      <c r="E6" s="3"/>
    </row>
    <row r="7" ht="15" customHeight="1">
      <c r="A7" t="s" s="7">
        <v>6</v>
      </c>
      <c r="B7" s="8">
        <f t="shared" si="1"/>
        <v>1600</v>
      </c>
      <c r="C7" s="6"/>
      <c r="D7" s="3"/>
      <c r="E7" s="3"/>
    </row>
    <row r="8" ht="15" customHeight="1">
      <c r="A8" t="s" s="7">
        <v>7</v>
      </c>
      <c r="B8" s="8">
        <f>ROUND(700,0)</f>
        <v>700</v>
      </c>
      <c r="C8" s="6"/>
      <c r="D8" s="3"/>
      <c r="E8" s="3"/>
    </row>
    <row r="9" ht="15" customHeight="1">
      <c r="A9" t="s" s="7">
        <v>8</v>
      </c>
      <c r="B9" s="8">
        <f t="shared" si="6" ref="B9:B236">ROUND(1500,0)</f>
        <v>1500</v>
      </c>
      <c r="C9" s="6"/>
      <c r="D9" s="3"/>
      <c r="E9" s="3"/>
    </row>
    <row r="10" ht="15" customHeight="1">
      <c r="A10" t="s" s="7">
        <v>9</v>
      </c>
      <c r="B10" s="8">
        <f t="shared" si="6"/>
        <v>1500</v>
      </c>
      <c r="C10" s="6"/>
      <c r="D10" s="3"/>
      <c r="E10" s="3"/>
    </row>
    <row r="11" ht="15" customHeight="1">
      <c r="A11" t="s" s="7">
        <v>10</v>
      </c>
      <c r="B11" s="8">
        <f t="shared" si="6"/>
        <v>1500</v>
      </c>
      <c r="C11" s="6"/>
      <c r="D11" s="3"/>
      <c r="E11" s="3"/>
    </row>
    <row r="12" ht="15" customHeight="1">
      <c r="A12" t="s" s="7">
        <v>11</v>
      </c>
      <c r="B12" s="8">
        <f t="shared" si="9" ref="B12:B32">ROUND(1200,0)</f>
        <v>1200</v>
      </c>
      <c r="C12" s="6"/>
      <c r="D12" s="3"/>
      <c r="E12" s="3"/>
    </row>
    <row r="13" ht="15" customHeight="1">
      <c r="A13" t="s" s="7">
        <v>12</v>
      </c>
      <c r="B13" s="8">
        <f t="shared" si="10" ref="B13:B41">ROUND(1650,0)</f>
        <v>1650</v>
      </c>
      <c r="C13" s="6"/>
      <c r="D13" s="3"/>
      <c r="E13" s="3"/>
    </row>
    <row r="14" ht="15" customHeight="1">
      <c r="A14" t="s" s="7">
        <v>13</v>
      </c>
      <c r="B14" s="8">
        <f t="shared" si="10"/>
        <v>1650</v>
      </c>
      <c r="C14" s="6"/>
      <c r="D14" s="3"/>
      <c r="E14" s="3"/>
    </row>
    <row r="15" ht="15" customHeight="1">
      <c r="A15" t="s" s="7">
        <v>14</v>
      </c>
      <c r="B15" s="8">
        <f t="shared" si="10"/>
        <v>1650</v>
      </c>
      <c r="C15" s="6"/>
      <c r="D15" s="3"/>
      <c r="E15" s="3"/>
    </row>
    <row r="16" ht="15" customHeight="1">
      <c r="A16" t="s" s="7">
        <v>15</v>
      </c>
      <c r="B16" s="8">
        <f t="shared" si="9"/>
        <v>1200</v>
      </c>
      <c r="C16" s="6"/>
      <c r="D16" s="3"/>
      <c r="E16" s="3"/>
    </row>
    <row r="17" ht="15" customHeight="1">
      <c r="A17" t="s" s="7">
        <v>16</v>
      </c>
      <c r="B17" s="8">
        <f>ROUND(1800,0)</f>
        <v>1800</v>
      </c>
      <c r="C17" s="6"/>
      <c r="D17" s="3"/>
      <c r="E17" s="3"/>
    </row>
    <row r="18" ht="15" customHeight="1">
      <c r="A18" t="s" s="7">
        <v>17</v>
      </c>
      <c r="B18" s="8">
        <f t="shared" si="9"/>
        <v>1200</v>
      </c>
      <c r="C18" s="6"/>
      <c r="D18" s="3"/>
      <c r="E18" s="3"/>
    </row>
    <row r="19" ht="15" customHeight="1">
      <c r="A19" t="s" s="7">
        <v>18</v>
      </c>
      <c r="B19" s="8">
        <f t="shared" si="16" ref="B19:B153">ROUND(1190,0)</f>
        <v>1190</v>
      </c>
      <c r="C19" s="6"/>
      <c r="D19" s="3"/>
      <c r="E19" s="3"/>
    </row>
    <row r="20" ht="15" customHeight="1">
      <c r="A20" t="s" s="7">
        <v>19</v>
      </c>
      <c r="B20" s="8">
        <f t="shared" si="17" ref="B20:B35">ROUND(1750,0)</f>
        <v>1750</v>
      </c>
      <c r="C20" s="6"/>
      <c r="D20" s="3"/>
      <c r="E20" s="3"/>
    </row>
    <row r="21" ht="15" customHeight="1">
      <c r="A21" t="s" s="7">
        <v>20</v>
      </c>
      <c r="B21" s="8">
        <f>ROUND(2189,0)</f>
        <v>2189</v>
      </c>
      <c r="C21" s="6"/>
      <c r="D21" s="3"/>
      <c r="E21" s="3"/>
    </row>
    <row r="22" ht="15" customHeight="1">
      <c r="A22" t="s" s="7">
        <v>21</v>
      </c>
      <c r="B22" s="8">
        <f>ROUND(2200,0)</f>
        <v>2200</v>
      </c>
      <c r="C22" s="6"/>
      <c r="D22" s="3"/>
      <c r="E22" s="3"/>
    </row>
    <row r="23" ht="15" customHeight="1">
      <c r="A23" t="s" s="7">
        <v>22</v>
      </c>
      <c r="B23" s="8">
        <f>ROUND(2250,0)</f>
        <v>2250</v>
      </c>
      <c r="C23" s="6"/>
      <c r="D23" s="3"/>
      <c r="E23" s="3"/>
    </row>
    <row r="24" ht="15" customHeight="1">
      <c r="A24" t="s" s="7">
        <v>23</v>
      </c>
      <c r="B24" s="8">
        <f t="shared" si="6"/>
        <v>1500</v>
      </c>
      <c r="C24" s="6"/>
      <c r="D24" s="3"/>
      <c r="E24" s="3"/>
    </row>
    <row r="25" ht="15" customHeight="1">
      <c r="A25" t="s" s="7">
        <v>24</v>
      </c>
      <c r="B25" s="8">
        <f t="shared" si="6"/>
        <v>1500</v>
      </c>
      <c r="C25" s="6"/>
      <c r="D25" s="3"/>
      <c r="E25" s="3"/>
    </row>
    <row r="26" ht="15" customHeight="1">
      <c r="A26" t="s" s="7">
        <v>25</v>
      </c>
      <c r="B26" s="8">
        <f t="shared" si="23" ref="B26:B165">ROUND(800,0)</f>
        <v>800</v>
      </c>
      <c r="C26" s="6"/>
      <c r="D26" s="3"/>
      <c r="E26" s="3"/>
    </row>
    <row r="27" ht="15" customHeight="1">
      <c r="A27" t="s" s="7">
        <v>26</v>
      </c>
      <c r="B27" s="8">
        <f t="shared" si="24" ref="B27:B146">ROUND(991,0)</f>
        <v>991</v>
      </c>
      <c r="C27" s="6"/>
      <c r="D27" s="3"/>
      <c r="E27" s="3"/>
    </row>
    <row r="28" ht="15" customHeight="1">
      <c r="A28" t="s" s="7">
        <v>27</v>
      </c>
      <c r="B28" s="8">
        <f t="shared" si="23"/>
        <v>800</v>
      </c>
      <c r="C28" s="6"/>
      <c r="D28" s="3"/>
      <c r="E28" s="3"/>
    </row>
    <row r="29" ht="15" customHeight="1">
      <c r="A29" t="s" s="7">
        <v>28</v>
      </c>
      <c r="B29" s="8">
        <f t="shared" si="26" ref="B29:B139">ROUND(1290,0)</f>
        <v>1290</v>
      </c>
      <c r="C29" s="6"/>
      <c r="D29" s="3"/>
      <c r="E29" s="3"/>
    </row>
    <row r="30" ht="15" customHeight="1">
      <c r="A30" t="s" s="7">
        <v>29</v>
      </c>
      <c r="B30" s="8">
        <f>ROUND(1450,0)</f>
        <v>1450</v>
      </c>
      <c r="C30" s="6"/>
      <c r="D30" s="3"/>
      <c r="E30" s="3"/>
    </row>
    <row r="31" ht="15" customHeight="1">
      <c r="A31" t="s" s="7">
        <v>30</v>
      </c>
      <c r="B31" s="8">
        <f t="shared" si="6"/>
        <v>1500</v>
      </c>
      <c r="C31" s="6"/>
      <c r="D31" s="3"/>
      <c r="E31" s="3"/>
    </row>
    <row r="32" ht="15" customHeight="1">
      <c r="A32" t="s" s="7">
        <v>31</v>
      </c>
      <c r="B32" s="8">
        <f t="shared" si="9"/>
        <v>1200</v>
      </c>
      <c r="C32" s="6"/>
      <c r="D32" s="3"/>
      <c r="E32" s="3"/>
    </row>
    <row r="33" ht="15" customHeight="1">
      <c r="A33" t="s" s="7">
        <v>32</v>
      </c>
      <c r="B33" s="8">
        <f t="shared" si="30" ref="B33:B44">ROUND(1850,0)</f>
        <v>1850</v>
      </c>
      <c r="C33" s="6"/>
      <c r="D33" s="3"/>
      <c r="E33" s="3"/>
    </row>
    <row r="34" ht="15" customHeight="1">
      <c r="A34" t="s" s="7">
        <v>33</v>
      </c>
      <c r="B34" s="8">
        <f t="shared" si="1"/>
        <v>1600</v>
      </c>
      <c r="C34" s="6"/>
      <c r="D34" s="3"/>
      <c r="E34" s="3"/>
    </row>
    <row r="35" ht="15" customHeight="1">
      <c r="A35" t="s" s="7">
        <v>34</v>
      </c>
      <c r="B35" s="8">
        <f t="shared" si="17"/>
        <v>1750</v>
      </c>
      <c r="C35" s="6"/>
      <c r="D35" s="3"/>
      <c r="E35" s="3"/>
    </row>
    <row r="36" ht="15" customHeight="1">
      <c r="A36" t="s" s="7">
        <v>35</v>
      </c>
      <c r="B36" s="8">
        <f t="shared" si="1"/>
        <v>1600</v>
      </c>
      <c r="C36" s="6"/>
      <c r="D36" s="3"/>
      <c r="E36" s="3"/>
    </row>
    <row r="37" ht="15" customHeight="1">
      <c r="A37" t="s" s="7">
        <v>36</v>
      </c>
      <c r="B37" s="8">
        <f t="shared" si="34" ref="B37:B40">ROUND(2101,0)</f>
        <v>2101</v>
      </c>
      <c r="C37" s="6"/>
      <c r="D37" s="3"/>
      <c r="E37" s="3"/>
    </row>
    <row r="38" ht="15" customHeight="1">
      <c r="A38" t="s" s="7">
        <v>37</v>
      </c>
      <c r="B38" s="8">
        <f>ROUND(2750,0)</f>
        <v>2750</v>
      </c>
      <c r="C38" s="6"/>
      <c r="D38" s="3"/>
      <c r="E38" s="3"/>
    </row>
    <row r="39" ht="15" customHeight="1">
      <c r="A39" t="s" s="7">
        <v>38</v>
      </c>
      <c r="B39" s="8">
        <f t="shared" si="36" ref="B39:B147">ROUND(2790,0)</f>
        <v>2790</v>
      </c>
      <c r="C39" s="6"/>
      <c r="D39" s="3"/>
      <c r="E39" s="3"/>
    </row>
    <row r="40" ht="15" customHeight="1">
      <c r="A40" t="s" s="7">
        <v>39</v>
      </c>
      <c r="B40" s="8">
        <f t="shared" si="34"/>
        <v>2101</v>
      </c>
      <c r="C40" s="6"/>
      <c r="D40" s="3"/>
      <c r="E40" s="3"/>
    </row>
    <row r="41" ht="15" customHeight="1">
      <c r="A41" t="s" s="7">
        <v>40</v>
      </c>
      <c r="B41" s="8">
        <f t="shared" si="10"/>
        <v>1650</v>
      </c>
      <c r="C41" s="6"/>
      <c r="D41" s="3"/>
      <c r="E41" s="3"/>
    </row>
    <row r="42" ht="15" customHeight="1">
      <c r="A42" t="s" s="7">
        <v>41</v>
      </c>
      <c r="B42" s="8">
        <f>ROUND(950,0)</f>
        <v>950</v>
      </c>
      <c r="C42" s="6"/>
      <c r="D42" s="3"/>
      <c r="E42" s="3"/>
    </row>
    <row r="43" ht="15" customHeight="1">
      <c r="A43" t="s" s="7">
        <v>42</v>
      </c>
      <c r="B43" s="8">
        <f t="shared" si="40" ref="B43:B154">ROUND(1789,0)</f>
        <v>1789</v>
      </c>
      <c r="C43" s="6"/>
      <c r="D43" s="3"/>
      <c r="E43" s="3"/>
    </row>
    <row r="44" ht="15" customHeight="1">
      <c r="A44" t="s" s="7">
        <v>43</v>
      </c>
      <c r="B44" s="8">
        <f t="shared" si="30"/>
        <v>1850</v>
      </c>
      <c r="C44" s="6"/>
      <c r="D44" s="3"/>
      <c r="E44" s="3"/>
    </row>
    <row r="45" ht="15" customHeight="1">
      <c r="A45" t="s" s="7">
        <v>44</v>
      </c>
      <c r="B45" s="8">
        <f t="shared" si="42" ref="B45:B195">ROUND(100,0)</f>
        <v>100</v>
      </c>
      <c r="C45" s="6"/>
      <c r="D45" s="3"/>
      <c r="E45" s="3"/>
    </row>
    <row r="46" ht="15" customHeight="1">
      <c r="A46" t="s" s="7">
        <v>45</v>
      </c>
      <c r="B46" s="8">
        <f t="shared" si="42"/>
        <v>100</v>
      </c>
      <c r="C46" s="6"/>
      <c r="D46" s="3"/>
      <c r="E46" s="3"/>
    </row>
    <row r="47" ht="15" customHeight="1">
      <c r="A47" t="s" s="7">
        <v>46</v>
      </c>
      <c r="B47" s="8">
        <f t="shared" si="44" ref="B47:B219">ROUND(199,0)</f>
        <v>199</v>
      </c>
      <c r="C47" s="6"/>
      <c r="D47" s="3"/>
      <c r="E47" s="3"/>
    </row>
    <row r="48" ht="15" customHeight="1">
      <c r="A48" t="s" s="7">
        <v>47</v>
      </c>
      <c r="B48" s="8">
        <f t="shared" si="44"/>
        <v>199</v>
      </c>
      <c r="C48" s="6"/>
      <c r="D48" s="3"/>
      <c r="E48" s="3"/>
    </row>
    <row r="49" ht="15" customHeight="1">
      <c r="A49" t="s" s="7">
        <v>48</v>
      </c>
      <c r="B49" s="8">
        <f t="shared" si="46" ref="B49:B251">ROUND(300,0)</f>
        <v>300</v>
      </c>
      <c r="C49" s="6"/>
      <c r="D49" s="3"/>
      <c r="E49" s="3"/>
    </row>
    <row r="50" ht="15" customHeight="1">
      <c r="A50" t="s" s="7">
        <v>49</v>
      </c>
      <c r="B50" s="8">
        <f t="shared" si="47" ref="B50:B250">ROUND(250,0)</f>
        <v>250</v>
      </c>
      <c r="C50" s="6"/>
      <c r="D50" s="3"/>
      <c r="E50" s="3"/>
    </row>
    <row r="51" ht="15" customHeight="1">
      <c r="A51" t="s" s="7">
        <v>50</v>
      </c>
      <c r="B51" s="8">
        <f t="shared" si="46"/>
        <v>300</v>
      </c>
      <c r="C51" s="6"/>
      <c r="D51" s="3"/>
      <c r="E51" s="3"/>
    </row>
    <row r="52" ht="15" customHeight="1">
      <c r="A52" t="s" s="7">
        <v>51</v>
      </c>
      <c r="B52" s="8">
        <f t="shared" si="44"/>
        <v>199</v>
      </c>
      <c r="C52" s="6"/>
      <c r="D52" s="3"/>
      <c r="E52" s="3"/>
    </row>
    <row r="53" ht="15" customHeight="1">
      <c r="A53" t="s" s="7">
        <v>52</v>
      </c>
      <c r="B53" s="8">
        <f t="shared" si="44"/>
        <v>199</v>
      </c>
      <c r="C53" s="6"/>
      <c r="D53" s="3"/>
      <c r="E53" s="3"/>
    </row>
    <row r="54" ht="15" customHeight="1">
      <c r="A54" t="s" s="7">
        <v>53</v>
      </c>
      <c r="B54" s="8">
        <f t="shared" si="44"/>
        <v>199</v>
      </c>
      <c r="C54" s="6"/>
      <c r="D54" s="3"/>
      <c r="E54" s="3"/>
    </row>
    <row r="55" ht="15" customHeight="1">
      <c r="A55" t="s" s="7">
        <v>54</v>
      </c>
      <c r="B55" s="8">
        <f t="shared" si="42"/>
        <v>100</v>
      </c>
      <c r="C55" s="6"/>
      <c r="D55" s="3"/>
      <c r="E55" s="3"/>
    </row>
    <row r="56" ht="15" customHeight="1">
      <c r="A56" t="s" s="7">
        <v>55</v>
      </c>
      <c r="B56" s="8">
        <f t="shared" si="53" ref="B56:B245">ROUND(150,0)</f>
        <v>150</v>
      </c>
      <c r="C56" s="6"/>
      <c r="D56" s="3"/>
      <c r="E56" s="3"/>
    </row>
    <row r="57" ht="15" customHeight="1">
      <c r="A57" t="s" s="7">
        <v>56</v>
      </c>
      <c r="B57" s="8">
        <f t="shared" si="54" ref="B57:B68">ROUND(599,0)</f>
        <v>599</v>
      </c>
      <c r="C57" s="6"/>
      <c r="D57" s="3"/>
      <c r="E57" s="3"/>
    </row>
    <row r="58" ht="15" customHeight="1">
      <c r="A58" t="s" s="7">
        <v>57</v>
      </c>
      <c r="B58" s="8">
        <f t="shared" si="55" ref="B58:B228">ROUND(500,0)</f>
        <v>500</v>
      </c>
      <c r="C58" s="6"/>
      <c r="D58" s="3"/>
      <c r="E58" s="3"/>
    </row>
    <row r="59" ht="15" customHeight="1">
      <c r="A59" t="s" s="7">
        <v>58</v>
      </c>
      <c r="B59" s="8">
        <f t="shared" si="54"/>
        <v>599</v>
      </c>
      <c r="C59" s="6"/>
      <c r="D59" s="3"/>
      <c r="E59" s="3"/>
    </row>
    <row r="60" ht="15" customHeight="1">
      <c r="A60" t="s" s="7">
        <v>59</v>
      </c>
      <c r="B60" s="8">
        <f>ROUND(690,0)</f>
        <v>690</v>
      </c>
      <c r="C60" s="6"/>
      <c r="D60" s="3"/>
      <c r="E60" s="3"/>
    </row>
    <row r="61" ht="15" customHeight="1">
      <c r="A61" t="s" s="7">
        <v>60</v>
      </c>
      <c r="B61" s="8">
        <f t="shared" si="54"/>
        <v>599</v>
      </c>
      <c r="C61" s="6"/>
      <c r="D61" s="3"/>
      <c r="E61" s="3"/>
    </row>
    <row r="62" ht="15" customHeight="1">
      <c r="A62" t="s" s="7">
        <v>61</v>
      </c>
      <c r="B62" s="8">
        <f>ROUND(790,0)</f>
        <v>790</v>
      </c>
      <c r="C62" s="6"/>
      <c r="D62" s="3"/>
      <c r="E62" s="3"/>
    </row>
    <row r="63" ht="15" customHeight="1">
      <c r="A63" t="s" s="7">
        <v>62</v>
      </c>
      <c r="B63" s="8">
        <f t="shared" si="55"/>
        <v>500</v>
      </c>
      <c r="C63" s="6"/>
      <c r="D63" s="3"/>
      <c r="E63" s="3"/>
    </row>
    <row r="64" ht="15" customHeight="1">
      <c r="A64" t="s" s="7">
        <v>63</v>
      </c>
      <c r="B64" s="8">
        <f t="shared" si="55"/>
        <v>500</v>
      </c>
      <c r="C64" s="6"/>
      <c r="D64" s="3"/>
      <c r="E64" s="3"/>
    </row>
    <row r="65" ht="15" customHeight="1">
      <c r="A65" t="s" s="7">
        <v>64</v>
      </c>
      <c r="B65" s="8">
        <f t="shared" si="55"/>
        <v>500</v>
      </c>
      <c r="C65" s="6"/>
      <c r="D65" s="3"/>
      <c r="E65" s="3"/>
    </row>
    <row r="66" ht="15" customHeight="1">
      <c r="A66" t="s" s="7">
        <v>65</v>
      </c>
      <c r="B66" s="8">
        <f t="shared" si="55"/>
        <v>500</v>
      </c>
      <c r="C66" s="6"/>
      <c r="D66" s="3"/>
      <c r="E66" s="3"/>
    </row>
    <row r="67" ht="15" customHeight="1">
      <c r="A67" t="s" s="7">
        <v>66</v>
      </c>
      <c r="B67" s="8">
        <f t="shared" si="54"/>
        <v>599</v>
      </c>
      <c r="C67" s="6"/>
      <c r="D67" s="3"/>
      <c r="E67" s="3"/>
    </row>
    <row r="68" ht="15" customHeight="1">
      <c r="A68" t="s" s="7">
        <v>67</v>
      </c>
      <c r="B68" s="8">
        <f t="shared" si="54"/>
        <v>599</v>
      </c>
      <c r="C68" s="6"/>
      <c r="D68" s="3"/>
      <c r="E68" s="3"/>
    </row>
    <row r="69" ht="15" customHeight="1">
      <c r="A69" t="s" s="7">
        <v>68</v>
      </c>
      <c r="B69" s="8">
        <f t="shared" si="66" ref="B69:B161">ROUND(751,0)</f>
        <v>751</v>
      </c>
      <c r="C69" s="6"/>
      <c r="D69" s="3"/>
      <c r="E69" s="3"/>
    </row>
    <row r="70" ht="15" customHeight="1">
      <c r="A70" t="s" s="9">
        <v>69</v>
      </c>
      <c r="B70" s="10">
        <v>41900</v>
      </c>
      <c r="C70" s="6"/>
      <c r="D70" s="3"/>
      <c r="E70" s="3"/>
    </row>
    <row r="71" ht="15" customHeight="1">
      <c r="A71" t="s" s="7">
        <v>70</v>
      </c>
      <c r="B71" s="8">
        <f>ROUND(86900,0)</f>
        <v>86900</v>
      </c>
      <c r="C71" s="6"/>
      <c r="D71" s="3"/>
      <c r="E71" s="3"/>
    </row>
    <row r="72" ht="15" customHeight="1">
      <c r="A72" t="s" s="9">
        <v>71</v>
      </c>
      <c r="B72" s="10">
        <v>52900</v>
      </c>
      <c r="C72" s="6"/>
      <c r="D72" s="3"/>
      <c r="E72" s="3"/>
    </row>
    <row r="73" ht="15" customHeight="1">
      <c r="A73" t="s" s="9">
        <v>72</v>
      </c>
      <c r="B73" s="11">
        <f>ROUND(100900,0)</f>
        <v>100900</v>
      </c>
      <c r="C73" s="6"/>
      <c r="D73" s="3"/>
      <c r="E73" s="3"/>
    </row>
    <row r="74" ht="15" customHeight="1">
      <c r="A74" t="s" s="7">
        <v>73</v>
      </c>
      <c r="B74" s="8">
        <f>ROUND(97900,0)</f>
        <v>97900</v>
      </c>
      <c r="C74" s="6"/>
      <c r="D74" s="3"/>
      <c r="E74" s="3"/>
    </row>
    <row r="75" ht="15" customHeight="1">
      <c r="A75" t="s" s="9">
        <v>74</v>
      </c>
      <c r="B75" s="10">
        <v>189900</v>
      </c>
      <c r="C75" s="6"/>
      <c r="D75" s="3"/>
      <c r="E75" s="3"/>
    </row>
    <row r="76" ht="15" customHeight="1">
      <c r="A76" t="s" s="9">
        <v>75</v>
      </c>
      <c r="B76" s="10">
        <v>16900</v>
      </c>
      <c r="C76" s="6"/>
      <c r="D76" s="3"/>
      <c r="E76" s="3"/>
    </row>
    <row r="77" ht="15" customHeight="1">
      <c r="A77" t="s" s="9">
        <v>76</v>
      </c>
      <c r="B77" s="10">
        <v>6500</v>
      </c>
      <c r="C77" s="6"/>
      <c r="D77" s="3"/>
      <c r="E77" s="3"/>
    </row>
    <row r="78" ht="15" customHeight="1">
      <c r="A78" t="s" s="7">
        <v>77</v>
      </c>
      <c r="B78" s="8">
        <f t="shared" si="70" ref="B78:B177">ROUND(20900,0)</f>
        <v>20900</v>
      </c>
      <c r="C78" s="6"/>
      <c r="D78" s="3"/>
      <c r="E78" s="3"/>
    </row>
    <row r="79" ht="15" customHeight="1">
      <c r="A79" t="s" s="7">
        <v>78</v>
      </c>
      <c r="B79" s="8">
        <f t="shared" si="71" ref="B79:B224">ROUND(29900,0)</f>
        <v>29900</v>
      </c>
      <c r="C79" s="6"/>
      <c r="D79" s="3"/>
      <c r="E79" s="3"/>
    </row>
    <row r="80" ht="15" customHeight="1">
      <c r="A80" t="s" s="7">
        <v>79</v>
      </c>
      <c r="B80" s="8">
        <f t="shared" si="72" ref="B80:B83">ROUND(11900,0)</f>
        <v>11900</v>
      </c>
      <c r="C80" s="6"/>
      <c r="D80" s="3"/>
      <c r="E80" s="3"/>
    </row>
    <row r="81" ht="15" customHeight="1">
      <c r="A81" t="s" s="7">
        <v>80</v>
      </c>
      <c r="B81" s="8">
        <f t="shared" si="73" ref="B81:B109">ROUND(8900,0)</f>
        <v>8900</v>
      </c>
      <c r="C81" s="6"/>
      <c r="D81" s="3"/>
      <c r="E81" s="3"/>
    </row>
    <row r="82" ht="15" customHeight="1">
      <c r="A82" t="s" s="7">
        <v>81</v>
      </c>
      <c r="B82" s="8">
        <f>ROUND(12899,0)</f>
        <v>12899</v>
      </c>
      <c r="C82" s="6"/>
      <c r="D82" s="3"/>
      <c r="E82" s="3"/>
    </row>
    <row r="83" ht="15" customHeight="1">
      <c r="A83" t="s" s="7">
        <v>82</v>
      </c>
      <c r="B83" s="8">
        <f t="shared" si="72"/>
        <v>11900</v>
      </c>
      <c r="C83" s="6"/>
      <c r="D83" s="3"/>
      <c r="E83" s="3"/>
    </row>
    <row r="84" ht="15" customHeight="1">
      <c r="A84" t="s" s="7">
        <v>83</v>
      </c>
      <c r="B84" s="8">
        <f t="shared" si="76" ref="B84:B92">ROUND(10900,0)</f>
        <v>10900</v>
      </c>
      <c r="C84" s="6"/>
      <c r="D84" s="3"/>
      <c r="E84" s="3"/>
    </row>
    <row r="85" ht="15" customHeight="1">
      <c r="A85" t="s" s="7">
        <v>84</v>
      </c>
      <c r="B85" s="8">
        <f t="shared" si="77" ref="B85:B211">ROUND(3900,0)</f>
        <v>3900</v>
      </c>
      <c r="C85" s="6"/>
      <c r="D85" s="3"/>
      <c r="E85" s="3"/>
    </row>
    <row r="86" ht="15" customHeight="1">
      <c r="A86" t="s" s="9">
        <v>85</v>
      </c>
      <c r="B86" s="12">
        <v>109900</v>
      </c>
      <c r="C86" s="6"/>
      <c r="D86" s="3"/>
      <c r="E86" s="3"/>
    </row>
    <row r="87" ht="15" customHeight="1">
      <c r="A87" t="s" s="9">
        <v>86</v>
      </c>
      <c r="B87" s="10">
        <v>114900</v>
      </c>
      <c r="C87" s="6"/>
      <c r="D87" s="3"/>
      <c r="E87" s="3"/>
    </row>
    <row r="88" ht="15" customHeight="1">
      <c r="A88" t="s" s="9">
        <v>87</v>
      </c>
      <c r="B88" s="10">
        <v>169900</v>
      </c>
      <c r="C88" s="6"/>
      <c r="D88" s="3"/>
      <c r="E88" s="3"/>
    </row>
    <row r="89" ht="15" customHeight="1">
      <c r="A89" t="s" s="9">
        <v>88</v>
      </c>
      <c r="B89" s="10">
        <v>199900</v>
      </c>
      <c r="C89" s="6"/>
      <c r="D89" s="3"/>
      <c r="E89" s="3"/>
    </row>
    <row r="90" ht="15" customHeight="1">
      <c r="A90" t="s" s="7">
        <v>89</v>
      </c>
      <c r="B90" s="8">
        <f>ROUND(26900,0)</f>
        <v>26900</v>
      </c>
      <c r="C90" s="6"/>
      <c r="D90" s="3"/>
      <c r="E90" s="3"/>
    </row>
    <row r="91" ht="15" customHeight="1">
      <c r="A91" t="s" s="9">
        <v>90</v>
      </c>
      <c r="B91" s="10">
        <v>39900</v>
      </c>
      <c r="C91" s="6"/>
      <c r="D91" s="3"/>
      <c r="E91" s="3"/>
    </row>
    <row r="92" ht="15" customHeight="1">
      <c r="A92" t="s" s="7">
        <v>91</v>
      </c>
      <c r="B92" s="8">
        <f t="shared" si="76"/>
        <v>10900</v>
      </c>
      <c r="C92" s="6"/>
      <c r="D92" s="3"/>
      <c r="E92" s="3"/>
    </row>
    <row r="93" ht="15" customHeight="1">
      <c r="A93" t="s" s="7">
        <v>92</v>
      </c>
      <c r="B93" s="8">
        <f t="shared" si="80" ref="B93:B145">ROUND(34900,0)</f>
        <v>34900</v>
      </c>
      <c r="C93" s="6"/>
      <c r="D93" s="3"/>
      <c r="E93" s="3"/>
    </row>
    <row r="94" ht="15" customHeight="1">
      <c r="A94" t="s" s="9">
        <v>93</v>
      </c>
      <c r="B94" s="10">
        <v>50900</v>
      </c>
      <c r="C94" s="6"/>
      <c r="D94" s="3"/>
      <c r="E94" s="3"/>
    </row>
    <row r="95" ht="15" customHeight="1">
      <c r="A95" t="s" s="7">
        <v>94</v>
      </c>
      <c r="B95" s="8">
        <f>ROUND(64900,0)</f>
        <v>64900</v>
      </c>
      <c r="C95" s="6"/>
      <c r="D95" s="3"/>
      <c r="E95" s="3"/>
    </row>
    <row r="96" ht="15" customHeight="1">
      <c r="A96" t="s" s="7">
        <v>95</v>
      </c>
      <c r="B96" s="8">
        <f>ROUND(63900,0)</f>
        <v>63900</v>
      </c>
      <c r="C96" s="6"/>
      <c r="D96" s="3"/>
      <c r="E96" s="3"/>
    </row>
    <row r="97" ht="15" customHeight="1">
      <c r="A97" t="s" s="7">
        <v>96</v>
      </c>
      <c r="B97" s="8">
        <f>ROUND(74900,0)</f>
        <v>74900</v>
      </c>
      <c r="C97" s="6"/>
      <c r="D97" s="3"/>
      <c r="E97" s="3"/>
    </row>
    <row r="98" ht="15" customHeight="1">
      <c r="A98" t="s" s="9">
        <v>97</v>
      </c>
      <c r="B98" s="10">
        <v>8900</v>
      </c>
      <c r="C98" s="6"/>
      <c r="D98" s="3"/>
      <c r="E98" s="3"/>
    </row>
    <row r="99" ht="15" customHeight="1">
      <c r="A99" t="s" s="7">
        <v>98</v>
      </c>
      <c r="B99" s="8">
        <f>ROUND(87901,0)</f>
        <v>87901</v>
      </c>
      <c r="C99" s="6"/>
      <c r="D99" s="3"/>
      <c r="E99" s="3"/>
    </row>
    <row r="100" ht="15" customHeight="1">
      <c r="A100" t="s" s="9">
        <v>99</v>
      </c>
      <c r="B100" s="10">
        <v>105900</v>
      </c>
      <c r="C100" s="6"/>
      <c r="D100" s="3"/>
      <c r="E100" s="3"/>
    </row>
    <row r="101" ht="15" customHeight="1">
      <c r="A101" t="s" s="7">
        <v>100</v>
      </c>
      <c r="B101" s="8">
        <f>ROUND(138900,0)</f>
        <v>138900</v>
      </c>
      <c r="C101" s="6"/>
      <c r="D101" s="3"/>
      <c r="E101" s="3"/>
    </row>
    <row r="102" ht="15" customHeight="1">
      <c r="A102" t="s" s="9">
        <v>101</v>
      </c>
      <c r="B102" s="10">
        <v>149900</v>
      </c>
      <c r="C102" s="6"/>
      <c r="D102" s="3"/>
      <c r="E102" s="3"/>
    </row>
    <row r="103" ht="15" customHeight="1">
      <c r="A103" t="s" s="7">
        <v>102</v>
      </c>
      <c r="B103" s="8">
        <f>ROUND(249900,0)</f>
        <v>249900</v>
      </c>
      <c r="C103" s="6"/>
      <c r="D103" s="3"/>
      <c r="E103" s="3"/>
    </row>
    <row r="104" ht="15" customHeight="1">
      <c r="A104" t="s" s="7">
        <v>103</v>
      </c>
      <c r="B104" s="8">
        <f>ROUND(24900,0)</f>
        <v>24900</v>
      </c>
      <c r="C104" s="6"/>
      <c r="D104" s="3"/>
      <c r="E104" s="3"/>
    </row>
    <row r="105" ht="15" customHeight="1">
      <c r="A105" t="s" s="7">
        <v>104</v>
      </c>
      <c r="B105" s="8">
        <f>ROUND(21900,0)</f>
        <v>21900</v>
      </c>
      <c r="C105" s="6"/>
      <c r="D105" s="3"/>
      <c r="E105" s="3"/>
    </row>
    <row r="106" ht="15" customHeight="1">
      <c r="A106" t="s" s="7">
        <v>105</v>
      </c>
      <c r="B106" s="8">
        <f t="shared" si="89" ref="B106:B179">ROUND(23900,0)</f>
        <v>23900</v>
      </c>
      <c r="C106" s="6"/>
      <c r="D106" s="3"/>
      <c r="E106" s="3"/>
    </row>
    <row r="107" ht="15" customHeight="1">
      <c r="A107" t="s" s="7">
        <v>106</v>
      </c>
      <c r="B107" s="8">
        <f>ROUND(14900,0)</f>
        <v>14900</v>
      </c>
      <c r="C107" s="6"/>
      <c r="D107" s="3"/>
      <c r="E107" s="3"/>
    </row>
    <row r="108" ht="15" customHeight="1">
      <c r="A108" t="s" s="7">
        <v>107</v>
      </c>
      <c r="B108" s="8">
        <f>ROUND(7501,0)</f>
        <v>7501</v>
      </c>
      <c r="C108" s="6"/>
      <c r="D108" s="3"/>
      <c r="E108" s="3"/>
    </row>
    <row r="109" ht="15" customHeight="1">
      <c r="A109" t="s" s="7">
        <v>108</v>
      </c>
      <c r="B109" s="8">
        <f t="shared" si="73"/>
        <v>8900</v>
      </c>
      <c r="C109" s="6"/>
      <c r="D109" s="3"/>
      <c r="E109" s="3"/>
    </row>
    <row r="110" ht="15" customHeight="1">
      <c r="A110" t="s" s="7">
        <v>109</v>
      </c>
      <c r="B110" s="8">
        <f t="shared" si="93" ref="B110:B129">ROUND(16900,0)</f>
        <v>16900</v>
      </c>
      <c r="C110" s="6"/>
      <c r="D110" s="3"/>
      <c r="E110" s="3"/>
    </row>
    <row r="111" ht="15" customHeight="1">
      <c r="A111" t="s" s="7">
        <v>110</v>
      </c>
      <c r="B111" s="8">
        <f>ROUND(59900,0)</f>
        <v>59900</v>
      </c>
      <c r="C111" s="6"/>
      <c r="D111" s="3"/>
      <c r="E111" s="3"/>
    </row>
    <row r="112" ht="15" customHeight="1">
      <c r="A112" t="s" s="7">
        <v>111</v>
      </c>
      <c r="B112" s="8">
        <f>ROUND(54900,0)</f>
        <v>54900</v>
      </c>
      <c r="C112" s="6"/>
      <c r="D112" s="3"/>
      <c r="E112" s="3"/>
    </row>
    <row r="113" ht="15" customHeight="1">
      <c r="A113" t="s" s="7">
        <v>112</v>
      </c>
      <c r="B113" s="8">
        <f t="shared" si="47"/>
        <v>250</v>
      </c>
      <c r="C113" s="6"/>
      <c r="D113" s="3"/>
      <c r="E113" s="3"/>
    </row>
    <row r="114" ht="15" customHeight="1">
      <c r="A114" t="s" s="7">
        <v>113</v>
      </c>
      <c r="B114" s="8">
        <f>ROUND(129899,0)</f>
        <v>129899</v>
      </c>
      <c r="C114" s="6"/>
      <c r="D114" s="3"/>
      <c r="E114" s="3"/>
    </row>
    <row r="115" ht="15" customHeight="1">
      <c r="A115" t="s" s="13">
        <v>114</v>
      </c>
      <c r="B115" s="14">
        <f>ROUND(109899,0)</f>
        <v>109899</v>
      </c>
      <c r="C115" s="6"/>
      <c r="D115" s="3"/>
      <c r="E115" s="3"/>
    </row>
    <row r="116" ht="15" customHeight="1">
      <c r="A116" t="s" s="15">
        <v>115</v>
      </c>
      <c r="B116" s="16">
        <f t="shared" si="99" ref="B116:B121">ROUND(159901,0)</f>
        <v>159901</v>
      </c>
      <c r="C116" s="17"/>
      <c r="D116" s="18"/>
      <c r="E116" s="18"/>
    </row>
    <row r="117" ht="15" customHeight="1">
      <c r="A117" t="s" s="19">
        <v>116</v>
      </c>
      <c r="B117" s="20">
        <v>99900</v>
      </c>
      <c r="C117" s="21"/>
      <c r="D117" s="22"/>
      <c r="E117" s="23"/>
    </row>
    <row r="118" ht="15" customHeight="1">
      <c r="A118" t="s" s="24">
        <v>117</v>
      </c>
      <c r="B118" s="25">
        <v>98900</v>
      </c>
      <c r="C118" s="26"/>
      <c r="D118" s="3"/>
      <c r="E118" s="27"/>
    </row>
    <row r="119" ht="15" customHeight="1">
      <c r="A119" t="s" s="28">
        <v>118</v>
      </c>
      <c r="B119" s="29">
        <v>119900</v>
      </c>
      <c r="C119" s="17"/>
      <c r="D119" s="18"/>
      <c r="E119" s="30"/>
    </row>
    <row r="120" ht="15" customHeight="1">
      <c r="A120" t="s" s="31">
        <v>119</v>
      </c>
      <c r="B120" s="32">
        <f>ROUND(179901,0)</f>
        <v>179901</v>
      </c>
      <c r="C120" s="21"/>
      <c r="D120" s="22"/>
      <c r="E120" s="22"/>
    </row>
    <row r="121" ht="15" customHeight="1">
      <c r="A121" t="s" s="33">
        <v>120</v>
      </c>
      <c r="B121" s="34">
        <f t="shared" si="99"/>
        <v>159901</v>
      </c>
      <c r="C121" s="35">
        <v>0</v>
      </c>
      <c r="D121" s="3"/>
      <c r="E121" s="3"/>
    </row>
    <row r="122" ht="15" customHeight="1">
      <c r="A122" t="s" s="24">
        <v>121</v>
      </c>
      <c r="B122" s="25">
        <v>98900</v>
      </c>
      <c r="C122" s="26"/>
      <c r="D122" s="3"/>
      <c r="E122" s="3"/>
    </row>
    <row r="123" ht="15" customHeight="1">
      <c r="A123" t="s" s="24">
        <v>122</v>
      </c>
      <c r="B123" s="25">
        <v>179900</v>
      </c>
      <c r="C123" s="26"/>
      <c r="D123" s="3"/>
      <c r="E123" s="3"/>
    </row>
    <row r="124" ht="15" customHeight="1">
      <c r="A124" t="s" s="24">
        <v>123</v>
      </c>
      <c r="B124" s="25">
        <v>119900</v>
      </c>
      <c r="C124" s="26"/>
      <c r="D124" s="3"/>
      <c r="E124" s="3"/>
    </row>
    <row r="125" ht="15" customHeight="1">
      <c r="A125" t="s" s="24">
        <v>124</v>
      </c>
      <c r="B125" s="25">
        <v>214900</v>
      </c>
      <c r="C125" s="26"/>
      <c r="D125" s="3"/>
      <c r="E125" s="3"/>
    </row>
    <row r="126" ht="15" customHeight="1">
      <c r="A126" t="s" s="24">
        <v>125</v>
      </c>
      <c r="B126" s="25">
        <v>64900</v>
      </c>
      <c r="C126" s="26"/>
      <c r="D126" s="3"/>
      <c r="E126" s="3"/>
    </row>
    <row r="127" ht="15" customHeight="1">
      <c r="A127" t="s" s="33">
        <v>126</v>
      </c>
      <c r="B127" s="34">
        <f t="shared" si="71"/>
        <v>29900</v>
      </c>
      <c r="C127" s="26"/>
      <c r="D127" s="3"/>
      <c r="E127" s="3"/>
    </row>
    <row r="128" ht="15" customHeight="1">
      <c r="A128" t="s" s="33">
        <v>127</v>
      </c>
      <c r="B128" s="34">
        <f>ROUND(17899,0)</f>
        <v>17899</v>
      </c>
      <c r="C128" s="26"/>
      <c r="D128" s="3"/>
      <c r="E128" s="3"/>
    </row>
    <row r="129" ht="15" customHeight="1">
      <c r="A129" t="s" s="33">
        <v>128</v>
      </c>
      <c r="B129" s="34">
        <f t="shared" si="93"/>
        <v>16900</v>
      </c>
      <c r="C129" s="26"/>
      <c r="D129" s="3"/>
      <c r="E129" s="3"/>
    </row>
    <row r="130" ht="15" customHeight="1">
      <c r="A130" t="s" s="33">
        <v>129</v>
      </c>
      <c r="B130" s="34">
        <f t="shared" si="105" ref="B130:B231">ROUND(2501,0)</f>
        <v>2501</v>
      </c>
      <c r="C130" s="26"/>
      <c r="D130" s="3"/>
      <c r="E130" s="3"/>
    </row>
    <row r="131" ht="15" customHeight="1">
      <c r="A131" t="s" s="24">
        <v>130</v>
      </c>
      <c r="B131" s="25">
        <v>4900</v>
      </c>
      <c r="C131" s="26"/>
      <c r="D131" s="3"/>
      <c r="E131" s="3"/>
    </row>
    <row r="132" ht="15" customHeight="1">
      <c r="A132" t="s" s="33">
        <v>131</v>
      </c>
      <c r="B132" s="34">
        <f t="shared" si="106" ref="B132:B215">ROUND(5900,0)</f>
        <v>5900</v>
      </c>
      <c r="C132" s="26"/>
      <c r="D132" s="3"/>
      <c r="E132" s="3"/>
    </row>
    <row r="133" ht="15" customHeight="1">
      <c r="A133" t="s" s="33">
        <v>132</v>
      </c>
      <c r="B133" s="34">
        <f t="shared" si="107" ref="B133:B138">ROUND(2899,0)</f>
        <v>2899</v>
      </c>
      <c r="C133" s="26"/>
      <c r="D133" s="3"/>
      <c r="E133" s="3"/>
    </row>
    <row r="134" ht="15" customHeight="1">
      <c r="A134" t="s" s="33">
        <v>133</v>
      </c>
      <c r="B134" s="34">
        <f t="shared" si="77"/>
        <v>3900</v>
      </c>
      <c r="C134" s="26"/>
      <c r="D134" s="3"/>
      <c r="E134" s="3"/>
    </row>
    <row r="135" ht="15" customHeight="1">
      <c r="A135" t="s" s="24">
        <v>134</v>
      </c>
      <c r="B135" s="25">
        <v>6900</v>
      </c>
      <c r="C135" s="26"/>
      <c r="D135" s="3"/>
      <c r="E135" s="3"/>
    </row>
    <row r="136" ht="15" customHeight="1">
      <c r="A136" t="s" s="33">
        <v>135</v>
      </c>
      <c r="B136" s="34">
        <f>ROUND(37901,0)</f>
        <v>37901</v>
      </c>
      <c r="C136" s="26"/>
      <c r="D136" s="3"/>
      <c r="E136" s="3"/>
    </row>
    <row r="137" ht="15" customHeight="1">
      <c r="A137" t="s" s="33">
        <v>136</v>
      </c>
      <c r="B137" s="34">
        <f>ROUND(46900,0)</f>
        <v>46900</v>
      </c>
      <c r="C137" s="26"/>
      <c r="D137" s="3"/>
      <c r="E137" s="3"/>
    </row>
    <row r="138" ht="15" customHeight="1">
      <c r="A138" t="s" s="33">
        <v>137</v>
      </c>
      <c r="B138" s="34">
        <f t="shared" si="107"/>
        <v>2899</v>
      </c>
      <c r="C138" s="26"/>
      <c r="D138" s="3"/>
      <c r="E138" s="3"/>
    </row>
    <row r="139" ht="15" customHeight="1">
      <c r="A139" t="s" s="33">
        <v>138</v>
      </c>
      <c r="B139" s="34">
        <f t="shared" si="26"/>
        <v>1290</v>
      </c>
      <c r="C139" s="26"/>
      <c r="D139" s="3"/>
      <c r="E139" s="3"/>
    </row>
    <row r="140" ht="15" customHeight="1">
      <c r="A140" t="s" s="33">
        <v>139</v>
      </c>
      <c r="B140" s="34">
        <f t="shared" si="3"/>
        <v>1890</v>
      </c>
      <c r="C140" s="26"/>
      <c r="D140" s="3"/>
      <c r="E140" s="3"/>
    </row>
    <row r="141" ht="15" customHeight="1">
      <c r="A141" t="s" s="33">
        <v>140</v>
      </c>
      <c r="B141" s="34">
        <f>ROUND(42901,0)</f>
        <v>42901</v>
      </c>
      <c r="C141" s="26"/>
      <c r="D141" s="3"/>
      <c r="E141" s="3"/>
    </row>
    <row r="142" ht="15" customHeight="1">
      <c r="A142" t="s" s="33">
        <v>141</v>
      </c>
      <c r="B142" s="34">
        <f>ROUND(65900,0)</f>
        <v>65900</v>
      </c>
      <c r="C142" s="26"/>
      <c r="D142" s="3"/>
      <c r="E142" s="3"/>
    </row>
    <row r="143" ht="15" customHeight="1">
      <c r="A143" t="s" s="33">
        <v>142</v>
      </c>
      <c r="B143" s="34">
        <f>ROUND(36900,0)</f>
        <v>36900</v>
      </c>
      <c r="C143" s="26"/>
      <c r="D143" s="3"/>
      <c r="E143" s="3"/>
    </row>
    <row r="144" ht="15" customHeight="1">
      <c r="A144" t="s" s="33">
        <v>143</v>
      </c>
      <c r="B144" s="34">
        <f>ROUND(39900,0)</f>
        <v>39900</v>
      </c>
      <c r="C144" s="26"/>
      <c r="D144" s="3"/>
      <c r="E144" s="3"/>
    </row>
    <row r="145" ht="15" customHeight="1">
      <c r="A145" t="s" s="36">
        <v>144</v>
      </c>
      <c r="B145" s="37">
        <f t="shared" si="80"/>
        <v>34900</v>
      </c>
      <c r="C145" s="26"/>
      <c r="D145" s="3"/>
      <c r="E145" s="3"/>
    </row>
    <row r="146" ht="15" customHeight="1">
      <c r="A146" t="s" s="38">
        <v>145</v>
      </c>
      <c r="B146" s="39">
        <f t="shared" si="24"/>
        <v>991</v>
      </c>
      <c r="C146" s="6"/>
      <c r="D146" s="3"/>
      <c r="E146" s="3"/>
    </row>
    <row r="147" ht="15" customHeight="1">
      <c r="A147" t="s" s="7">
        <v>146</v>
      </c>
      <c r="B147" s="8">
        <f t="shared" si="36"/>
        <v>2790</v>
      </c>
      <c r="C147" s="6"/>
      <c r="D147" s="3"/>
      <c r="E147" s="3"/>
    </row>
    <row r="148" ht="15" customHeight="1">
      <c r="A148" t="s" s="7">
        <v>147</v>
      </c>
      <c r="B148" s="8">
        <f>ROUND(1490,0)</f>
        <v>1490</v>
      </c>
      <c r="C148" s="6"/>
      <c r="D148" s="3"/>
      <c r="E148" s="3"/>
    </row>
    <row r="149" ht="15" customHeight="1">
      <c r="A149" t="s" s="7">
        <v>148</v>
      </c>
      <c r="B149" s="8">
        <f t="shared" si="3"/>
        <v>1890</v>
      </c>
      <c r="C149" s="6"/>
      <c r="D149" s="3"/>
      <c r="E149" s="3"/>
    </row>
    <row r="150" ht="15" customHeight="1">
      <c r="A150" t="s" s="7">
        <v>149</v>
      </c>
      <c r="B150" s="8">
        <f>ROUND(1590,0)</f>
        <v>1590</v>
      </c>
      <c r="C150" s="6"/>
      <c r="D150" s="3"/>
      <c r="E150" s="3"/>
    </row>
    <row r="151" ht="15" customHeight="1">
      <c r="A151" t="s" s="7">
        <v>150</v>
      </c>
      <c r="B151" s="8">
        <f>ROUND(1990,0)</f>
        <v>1990</v>
      </c>
      <c r="C151" s="6"/>
      <c r="D151" s="3"/>
      <c r="E151" s="3"/>
    </row>
    <row r="152" ht="15" customHeight="1">
      <c r="A152" t="s" s="7">
        <v>151</v>
      </c>
      <c r="B152" s="8">
        <f>ROUND(1690,0)</f>
        <v>1690</v>
      </c>
      <c r="C152" s="6"/>
      <c r="D152" s="3"/>
      <c r="E152" s="3"/>
    </row>
    <row r="153" ht="15" customHeight="1">
      <c r="A153" t="s" s="7">
        <v>152</v>
      </c>
      <c r="B153" s="8">
        <f t="shared" si="16"/>
        <v>1190</v>
      </c>
      <c r="C153" s="6"/>
      <c r="D153" s="3"/>
      <c r="E153" s="3"/>
    </row>
    <row r="154" ht="15" customHeight="1">
      <c r="A154" t="s" s="7">
        <v>153</v>
      </c>
      <c r="B154" s="8">
        <f t="shared" si="40"/>
        <v>1789</v>
      </c>
      <c r="C154" s="6"/>
      <c r="D154" s="3"/>
      <c r="E154" s="3"/>
    </row>
    <row r="155" ht="15" customHeight="1">
      <c r="A155" t="s" s="7">
        <v>154</v>
      </c>
      <c r="B155" s="8">
        <f t="shared" si="47"/>
        <v>250</v>
      </c>
      <c r="C155" s="6"/>
      <c r="D155" s="3"/>
      <c r="E155" s="3"/>
    </row>
    <row r="156" ht="15" customHeight="1">
      <c r="A156" t="s" s="7">
        <v>155</v>
      </c>
      <c r="B156" s="8">
        <f t="shared" si="47"/>
        <v>250</v>
      </c>
      <c r="C156" s="6"/>
      <c r="D156" s="3"/>
      <c r="E156" s="3"/>
    </row>
    <row r="157" ht="15" customHeight="1">
      <c r="A157" t="s" s="7">
        <v>156</v>
      </c>
      <c r="B157" s="8">
        <f t="shared" si="44"/>
        <v>199</v>
      </c>
      <c r="C157" s="6"/>
      <c r="D157" s="3"/>
      <c r="E157" s="3"/>
    </row>
    <row r="158" ht="15" customHeight="1">
      <c r="A158" t="s" s="7">
        <v>157</v>
      </c>
      <c r="B158" s="8">
        <f>ROUND(340,0)</f>
        <v>340</v>
      </c>
      <c r="C158" s="6"/>
      <c r="D158" s="3"/>
      <c r="E158" s="3"/>
    </row>
    <row r="159" ht="15" customHeight="1">
      <c r="A159" t="s" s="7">
        <v>158</v>
      </c>
      <c r="B159" s="8">
        <f>ROUND(490,0)</f>
        <v>490</v>
      </c>
      <c r="C159" s="6"/>
      <c r="D159" s="3"/>
      <c r="E159" s="3"/>
    </row>
    <row r="160" ht="15" customHeight="1">
      <c r="A160" t="s" s="7">
        <v>159</v>
      </c>
      <c r="B160" s="8">
        <f t="shared" si="66"/>
        <v>751</v>
      </c>
      <c r="C160" s="6"/>
      <c r="D160" s="3"/>
      <c r="E160" s="3"/>
    </row>
    <row r="161" ht="15" customHeight="1">
      <c r="A161" t="s" s="7">
        <v>160</v>
      </c>
      <c r="B161" s="8">
        <f t="shared" si="66"/>
        <v>751</v>
      </c>
      <c r="C161" s="6"/>
      <c r="D161" s="3"/>
      <c r="E161" s="3"/>
    </row>
    <row r="162" ht="15" customHeight="1">
      <c r="A162" t="s" s="7">
        <v>161</v>
      </c>
      <c r="B162" s="8">
        <f t="shared" si="44"/>
        <v>199</v>
      </c>
      <c r="C162" s="6"/>
      <c r="D162" s="3"/>
      <c r="E162" s="3"/>
    </row>
    <row r="163" ht="15" customHeight="1">
      <c r="A163" t="s" s="7">
        <v>162</v>
      </c>
      <c r="B163" s="8">
        <f t="shared" si="46"/>
        <v>300</v>
      </c>
      <c r="C163" s="6"/>
      <c r="D163" s="3"/>
      <c r="E163" s="3"/>
    </row>
    <row r="164" ht="15" customHeight="1">
      <c r="A164" t="s" s="7">
        <v>163</v>
      </c>
      <c r="B164" s="8">
        <f t="shared" si="137" ref="B164:B194">ROUND(351,0)</f>
        <v>351</v>
      </c>
      <c r="C164" s="6"/>
      <c r="D164" s="3"/>
      <c r="E164" s="3"/>
    </row>
    <row r="165" ht="15" customHeight="1">
      <c r="A165" t="s" s="7">
        <v>164</v>
      </c>
      <c r="B165" s="8">
        <f t="shared" si="23"/>
        <v>800</v>
      </c>
      <c r="C165" s="6"/>
      <c r="D165" s="3"/>
      <c r="E165" s="3"/>
    </row>
    <row r="166" ht="15" customHeight="1">
      <c r="A166" t="s" s="7">
        <v>165</v>
      </c>
      <c r="B166" s="8">
        <f t="shared" si="137"/>
        <v>351</v>
      </c>
      <c r="C166" s="6"/>
      <c r="D166" s="3"/>
      <c r="E166" s="3"/>
    </row>
    <row r="167" ht="15" customHeight="1">
      <c r="A167" t="s" s="7">
        <v>166</v>
      </c>
      <c r="B167" s="8">
        <f t="shared" si="140" ref="B167:B213">ROUND(6900,0)</f>
        <v>6900</v>
      </c>
      <c r="C167" s="6"/>
      <c r="D167" s="3"/>
      <c r="E167" s="3"/>
    </row>
    <row r="168" ht="15" customHeight="1">
      <c r="A168" t="s" s="9">
        <v>167</v>
      </c>
      <c r="B168" s="10">
        <v>49900</v>
      </c>
      <c r="C168" s="6"/>
      <c r="D168" s="3"/>
      <c r="E168" s="3"/>
    </row>
    <row r="169" ht="15" customHeight="1">
      <c r="A169" t="s" s="7">
        <v>168</v>
      </c>
      <c r="B169" s="8">
        <f>ROUND(94899,0)</f>
        <v>94899</v>
      </c>
      <c r="C169" s="6"/>
      <c r="D169" s="3"/>
      <c r="E169" s="3"/>
    </row>
    <row r="170" ht="15" customHeight="1">
      <c r="A170" t="s" s="9">
        <v>169</v>
      </c>
      <c r="B170" s="10">
        <v>119900</v>
      </c>
      <c r="C170" s="6"/>
      <c r="D170" s="3"/>
      <c r="E170" s="3"/>
    </row>
    <row r="171" ht="15" customHeight="1">
      <c r="A171" t="s" s="9">
        <v>170</v>
      </c>
      <c r="B171" s="10">
        <v>59900</v>
      </c>
      <c r="C171" s="6"/>
      <c r="D171" s="3"/>
      <c r="E171" s="3"/>
    </row>
    <row r="172" ht="15" customHeight="1">
      <c r="A172" t="s" s="9">
        <v>171</v>
      </c>
      <c r="B172" s="10">
        <v>89900</v>
      </c>
      <c r="C172" s="6"/>
      <c r="D172" s="3"/>
      <c r="E172" s="3"/>
    </row>
    <row r="173" ht="15" customHeight="1">
      <c r="A173" t="s" s="7">
        <v>172</v>
      </c>
      <c r="B173" s="8">
        <f>ROUND(169901,0)</f>
        <v>169901</v>
      </c>
      <c r="C173" s="6"/>
      <c r="D173" s="3"/>
      <c r="E173" s="3"/>
    </row>
    <row r="174" ht="15" customHeight="1">
      <c r="A174" t="s" s="9">
        <v>173</v>
      </c>
      <c r="B174" s="10">
        <v>69900</v>
      </c>
      <c r="C174" s="6"/>
      <c r="D174" s="3"/>
      <c r="E174" s="3"/>
    </row>
    <row r="175" ht="15" customHeight="1">
      <c r="A175" t="s" s="9">
        <v>174</v>
      </c>
      <c r="B175" s="10">
        <v>44900</v>
      </c>
      <c r="C175" s="6"/>
      <c r="D175" s="3"/>
      <c r="E175" s="3"/>
    </row>
    <row r="176" ht="15" customHeight="1">
      <c r="A176" t="s" s="7">
        <v>175</v>
      </c>
      <c r="B176" s="8">
        <f>ROUND(28900,0)</f>
        <v>28900</v>
      </c>
      <c r="C176" s="6"/>
      <c r="D176" s="3"/>
      <c r="E176" s="3"/>
    </row>
    <row r="177" ht="15" customHeight="1">
      <c r="A177" t="s" s="7">
        <v>176</v>
      </c>
      <c r="B177" s="8">
        <f t="shared" si="70"/>
        <v>20900</v>
      </c>
      <c r="C177" s="6"/>
      <c r="D177" s="3"/>
      <c r="E177" s="3"/>
    </row>
    <row r="178" ht="15" customHeight="1">
      <c r="A178" t="s" s="7">
        <v>177</v>
      </c>
      <c r="B178" s="8">
        <f>ROUND(27901,0)</f>
        <v>27901</v>
      </c>
      <c r="C178" s="6"/>
      <c r="D178" s="3"/>
      <c r="E178" s="3"/>
    </row>
    <row r="179" ht="15" customHeight="1">
      <c r="A179" t="s" s="7">
        <v>178</v>
      </c>
      <c r="B179" s="8">
        <f t="shared" si="89"/>
        <v>23900</v>
      </c>
      <c r="C179" s="6"/>
      <c r="D179" s="3"/>
      <c r="E179" s="3"/>
    </row>
    <row r="180" ht="15" customHeight="1">
      <c r="A180" t="s" s="7">
        <v>179</v>
      </c>
      <c r="B180" s="8">
        <f>ROUND(180,0)</f>
        <v>180</v>
      </c>
      <c r="C180" s="6"/>
      <c r="D180" s="3"/>
      <c r="E180" s="3"/>
    </row>
    <row r="181" ht="15" customHeight="1">
      <c r="A181" t="s" s="7">
        <v>180</v>
      </c>
      <c r="B181" s="8">
        <f t="shared" si="137"/>
        <v>351</v>
      </c>
      <c r="C181" s="6"/>
      <c r="D181" s="3"/>
      <c r="E181" s="3"/>
    </row>
    <row r="182" ht="15" customHeight="1">
      <c r="A182" t="s" s="7">
        <v>181</v>
      </c>
      <c r="B182" s="8">
        <f t="shared" si="47"/>
        <v>250</v>
      </c>
      <c r="C182" s="6"/>
      <c r="D182" s="3"/>
      <c r="E182" s="3"/>
    </row>
    <row r="183" ht="15" customHeight="1">
      <c r="A183" t="s" s="7">
        <v>182</v>
      </c>
      <c r="B183" s="8">
        <f t="shared" si="46"/>
        <v>300</v>
      </c>
      <c r="C183" s="6"/>
      <c r="D183" s="3"/>
      <c r="E183" s="3"/>
    </row>
    <row r="184" ht="15" customHeight="1">
      <c r="A184" t="s" s="7">
        <v>183</v>
      </c>
      <c r="B184" s="8">
        <f>ROUND(191,0)</f>
        <v>191</v>
      </c>
      <c r="C184" s="6"/>
      <c r="D184" s="3"/>
      <c r="E184" s="3"/>
    </row>
    <row r="185" ht="15" customHeight="1">
      <c r="A185" t="s" s="7">
        <v>184</v>
      </c>
      <c r="B185" s="8">
        <f>ROUND(220,0)</f>
        <v>220</v>
      </c>
      <c r="C185" s="6"/>
      <c r="D185" s="3"/>
      <c r="E185" s="3"/>
    </row>
    <row r="186" ht="15" customHeight="1">
      <c r="A186" t="s" s="7">
        <v>185</v>
      </c>
      <c r="B186" s="8">
        <f t="shared" si="47"/>
        <v>250</v>
      </c>
      <c r="C186" s="6"/>
      <c r="D186" s="3"/>
      <c r="E186" s="3"/>
    </row>
    <row r="187" ht="15" customHeight="1">
      <c r="A187" t="s" s="7">
        <v>186</v>
      </c>
      <c r="B187" s="8">
        <f t="shared" si="46"/>
        <v>300</v>
      </c>
      <c r="C187" s="6"/>
      <c r="D187" s="3"/>
      <c r="E187" s="3"/>
    </row>
    <row r="188" ht="15" customHeight="1">
      <c r="A188" t="s" s="7">
        <v>187</v>
      </c>
      <c r="B188" s="8">
        <f t="shared" si="47"/>
        <v>250</v>
      </c>
      <c r="C188" s="6"/>
      <c r="D188" s="3"/>
      <c r="E188" s="3"/>
    </row>
    <row r="189" ht="15" customHeight="1">
      <c r="A189" t="s" s="7">
        <v>188</v>
      </c>
      <c r="B189" s="8">
        <f t="shared" si="46"/>
        <v>300</v>
      </c>
      <c r="C189" s="6"/>
      <c r="D189" s="3"/>
      <c r="E189" s="3"/>
    </row>
    <row r="190" ht="15" customHeight="1">
      <c r="A190" t="s" s="7">
        <v>189</v>
      </c>
      <c r="B190" s="8">
        <f>ROUND(119,0)</f>
        <v>119</v>
      </c>
      <c r="C190" s="6"/>
      <c r="D190" s="3"/>
      <c r="E190" s="3"/>
    </row>
    <row r="191" ht="15" customHeight="1">
      <c r="A191" t="s" s="7">
        <v>190</v>
      </c>
      <c r="B191" s="8">
        <f t="shared" si="53"/>
        <v>150</v>
      </c>
      <c r="C191" s="6"/>
      <c r="D191" s="3"/>
      <c r="E191" s="3"/>
    </row>
    <row r="192" ht="15" customHeight="1">
      <c r="A192" t="s" s="7">
        <v>191</v>
      </c>
      <c r="B192" s="8">
        <f t="shared" si="47"/>
        <v>250</v>
      </c>
      <c r="C192" s="6"/>
      <c r="D192" s="3"/>
      <c r="E192" s="3"/>
    </row>
    <row r="193" ht="15" customHeight="1">
      <c r="A193" t="s" s="7">
        <v>192</v>
      </c>
      <c r="B193" s="8">
        <f t="shared" si="46"/>
        <v>300</v>
      </c>
      <c r="C193" s="6"/>
      <c r="D193" s="3"/>
      <c r="E193" s="3"/>
    </row>
    <row r="194" ht="15" customHeight="1">
      <c r="A194" t="s" s="7">
        <v>193</v>
      </c>
      <c r="B194" s="8">
        <f t="shared" si="137"/>
        <v>351</v>
      </c>
      <c r="C194" s="6"/>
      <c r="D194" s="3"/>
      <c r="E194" s="3"/>
    </row>
    <row r="195" ht="15" customHeight="1">
      <c r="A195" t="s" s="7">
        <v>194</v>
      </c>
      <c r="B195" s="8">
        <f t="shared" si="42"/>
        <v>100</v>
      </c>
      <c r="C195" s="6"/>
      <c r="D195" s="3"/>
      <c r="E195" s="3"/>
    </row>
    <row r="196" ht="15" customHeight="1">
      <c r="A196" t="s" s="7">
        <v>195</v>
      </c>
      <c r="B196" s="8">
        <f t="shared" si="53"/>
        <v>150</v>
      </c>
      <c r="C196" s="6"/>
      <c r="D196" s="3"/>
      <c r="E196" s="3"/>
    </row>
    <row r="197" ht="15" customHeight="1">
      <c r="A197" t="s" s="7">
        <v>196</v>
      </c>
      <c r="B197" s="8">
        <f t="shared" si="77"/>
        <v>3900</v>
      </c>
      <c r="C197" s="6"/>
      <c r="D197" s="3"/>
      <c r="E197" s="3"/>
    </row>
    <row r="198" ht="15" customHeight="1">
      <c r="A198" t="s" s="7">
        <v>197</v>
      </c>
      <c r="B198" s="8">
        <f>ROUND(4350,0)</f>
        <v>4350</v>
      </c>
      <c r="C198" s="6"/>
      <c r="D198" s="3"/>
      <c r="E198" s="3"/>
    </row>
    <row r="199" ht="15" customHeight="1">
      <c r="A199" t="s" s="9">
        <v>198</v>
      </c>
      <c r="B199" s="10">
        <v>19900</v>
      </c>
      <c r="C199" s="6"/>
      <c r="D199" s="3"/>
      <c r="E199" s="3"/>
    </row>
    <row r="200" ht="15" customHeight="1">
      <c r="A200" t="s" s="9">
        <v>199</v>
      </c>
      <c r="B200" s="10">
        <v>19900</v>
      </c>
      <c r="C200" s="6"/>
      <c r="D200" s="3"/>
      <c r="E200" s="3"/>
    </row>
    <row r="201" ht="15" customHeight="1">
      <c r="A201" t="s" s="9">
        <v>200</v>
      </c>
      <c r="B201" s="10">
        <v>19900</v>
      </c>
      <c r="C201" s="6"/>
      <c r="D201" s="3"/>
      <c r="E201" s="3"/>
    </row>
    <row r="202" ht="15" customHeight="1">
      <c r="A202" t="s" s="9">
        <v>201</v>
      </c>
      <c r="B202" s="10">
        <v>35900</v>
      </c>
      <c r="C202" s="6"/>
      <c r="D202" s="3"/>
      <c r="E202" s="3"/>
    </row>
    <row r="203" ht="15" customHeight="1">
      <c r="A203" t="s" s="9">
        <v>202</v>
      </c>
      <c r="B203" s="10">
        <v>43900</v>
      </c>
      <c r="C203" s="6"/>
      <c r="D203" s="3"/>
      <c r="E203" s="3"/>
    </row>
    <row r="204" ht="15" customHeight="1">
      <c r="A204" t="s" s="9">
        <v>203</v>
      </c>
      <c r="B204" s="10">
        <v>39900</v>
      </c>
      <c r="C204" s="6"/>
      <c r="D204" s="3"/>
      <c r="E204" s="3"/>
    </row>
    <row r="205" ht="15" customHeight="1">
      <c r="A205" t="s" s="9">
        <v>204</v>
      </c>
      <c r="B205" s="10">
        <v>279900</v>
      </c>
      <c r="C205" s="6"/>
      <c r="D205" s="3"/>
      <c r="E205" s="3"/>
    </row>
    <row r="206" ht="15" customHeight="1">
      <c r="A206" t="s" s="9">
        <v>205</v>
      </c>
      <c r="B206" s="10">
        <v>14900</v>
      </c>
      <c r="C206" s="6"/>
      <c r="D206" s="3"/>
      <c r="E206" s="3"/>
    </row>
    <row r="207" ht="15" customHeight="1">
      <c r="A207" t="s" s="9">
        <v>206</v>
      </c>
      <c r="B207" s="10">
        <v>23900</v>
      </c>
      <c r="C207" s="6"/>
      <c r="D207" s="3"/>
      <c r="E207" s="3"/>
    </row>
    <row r="208" ht="15" customHeight="1">
      <c r="A208" t="s" s="9">
        <v>207</v>
      </c>
      <c r="B208" s="10">
        <v>37900</v>
      </c>
      <c r="C208" s="6"/>
      <c r="D208" s="3"/>
      <c r="E208" s="3"/>
    </row>
    <row r="209" ht="15" customHeight="1">
      <c r="A209" t="s" s="9">
        <v>208</v>
      </c>
      <c r="B209" s="10">
        <v>28900</v>
      </c>
      <c r="C209" s="6"/>
      <c r="D209" s="3"/>
      <c r="E209" s="3"/>
    </row>
    <row r="210" ht="15" customHeight="1">
      <c r="A210" t="s" s="7">
        <v>209</v>
      </c>
      <c r="B210" s="8">
        <f t="shared" si="106"/>
        <v>5900</v>
      </c>
      <c r="C210" s="6"/>
      <c r="D210" s="3"/>
      <c r="E210" s="3"/>
    </row>
    <row r="211" ht="15" customHeight="1">
      <c r="A211" t="s" s="7">
        <v>210</v>
      </c>
      <c r="B211" s="8">
        <f t="shared" si="77"/>
        <v>3900</v>
      </c>
      <c r="C211" s="6"/>
      <c r="D211" s="3"/>
      <c r="E211" s="3"/>
    </row>
    <row r="212" ht="15" customHeight="1">
      <c r="A212" t="s" s="7">
        <v>211</v>
      </c>
      <c r="B212" s="8">
        <f t="shared" si="168" ref="B212:B214">ROUND(4900,0)</f>
        <v>4900</v>
      </c>
      <c r="C212" s="6"/>
      <c r="D212" s="3"/>
      <c r="E212" s="3"/>
    </row>
    <row r="213" ht="15" customHeight="1">
      <c r="A213" t="s" s="7">
        <v>212</v>
      </c>
      <c r="B213" s="8">
        <f t="shared" si="140"/>
        <v>6900</v>
      </c>
      <c r="C213" s="6"/>
      <c r="D213" s="3"/>
      <c r="E213" s="3"/>
    </row>
    <row r="214" ht="15" customHeight="1">
      <c r="A214" t="s" s="7">
        <v>213</v>
      </c>
      <c r="B214" s="8">
        <f t="shared" si="168"/>
        <v>4900</v>
      </c>
      <c r="C214" s="6"/>
      <c r="D214" s="3"/>
      <c r="E214" s="3"/>
    </row>
    <row r="215" ht="15" customHeight="1">
      <c r="A215" t="s" s="7">
        <v>214</v>
      </c>
      <c r="B215" s="8">
        <f t="shared" si="106"/>
        <v>5900</v>
      </c>
      <c r="C215" s="6"/>
      <c r="D215" s="3"/>
      <c r="E215" s="3"/>
    </row>
    <row r="216" ht="15" customHeight="1">
      <c r="A216" t="s" s="7">
        <v>215</v>
      </c>
      <c r="B216" s="8">
        <f t="shared" si="53"/>
        <v>150</v>
      </c>
      <c r="C216" s="6"/>
      <c r="D216" s="3"/>
      <c r="E216" s="3"/>
    </row>
    <row r="217" ht="15" customHeight="1">
      <c r="A217" t="s" s="7">
        <v>216</v>
      </c>
      <c r="B217" s="8">
        <f>ROUND(380,0)</f>
        <v>380</v>
      </c>
      <c r="C217" s="6"/>
      <c r="D217" s="3"/>
      <c r="E217" s="3"/>
    </row>
    <row r="218" ht="15" customHeight="1">
      <c r="A218" t="s" s="7">
        <v>217</v>
      </c>
      <c r="B218" s="8">
        <f t="shared" si="55"/>
        <v>500</v>
      </c>
      <c r="C218" s="6"/>
      <c r="D218" s="3"/>
      <c r="E218" s="3"/>
    </row>
    <row r="219" ht="15" customHeight="1">
      <c r="A219" t="s" s="7">
        <v>218</v>
      </c>
      <c r="B219" s="8">
        <f t="shared" si="44"/>
        <v>199</v>
      </c>
      <c r="C219" s="6"/>
      <c r="D219" s="3"/>
      <c r="E219" s="3"/>
    </row>
    <row r="220" ht="15" customHeight="1">
      <c r="A220" t="s" s="7">
        <v>219</v>
      </c>
      <c r="B220" s="8">
        <f t="shared" si="46"/>
        <v>300</v>
      </c>
      <c r="C220" s="6"/>
      <c r="D220" s="3"/>
      <c r="E220" s="3"/>
    </row>
    <row r="221" ht="15" customHeight="1">
      <c r="A221" t="s" s="7">
        <v>220</v>
      </c>
      <c r="B221" s="8">
        <f t="shared" si="46"/>
        <v>300</v>
      </c>
      <c r="C221" s="6"/>
      <c r="D221" s="3"/>
      <c r="E221" s="3"/>
    </row>
    <row r="222" ht="15" customHeight="1">
      <c r="A222" t="s" s="7">
        <v>221</v>
      </c>
      <c r="B222" s="8">
        <f>ROUND(69900,0)</f>
        <v>69900</v>
      </c>
      <c r="C222" s="6"/>
      <c r="D222" s="3"/>
      <c r="E222" s="3"/>
    </row>
    <row r="223" ht="15" customHeight="1">
      <c r="A223" t="s" s="7">
        <v>222</v>
      </c>
      <c r="B223" s="8">
        <f>ROUND(79900,0)</f>
        <v>79900</v>
      </c>
      <c r="C223" s="6"/>
      <c r="D223" s="3"/>
      <c r="E223" s="3"/>
    </row>
    <row r="224" ht="15" customHeight="1">
      <c r="A224" t="s" s="7">
        <v>223</v>
      </c>
      <c r="B224" s="8">
        <f t="shared" si="71"/>
        <v>29900</v>
      </c>
      <c r="C224" s="6"/>
      <c r="D224" s="3"/>
      <c r="E224" s="3"/>
    </row>
    <row r="225" ht="15" customHeight="1">
      <c r="A225" t="s" s="7">
        <v>224</v>
      </c>
      <c r="B225" s="8">
        <f t="shared" si="47"/>
        <v>250</v>
      </c>
      <c r="C225" s="6"/>
      <c r="D225" s="3"/>
      <c r="E225" s="3"/>
    </row>
    <row r="226" ht="15" customHeight="1">
      <c r="A226" t="s" s="7">
        <v>225</v>
      </c>
      <c r="B226" s="8">
        <f t="shared" si="47"/>
        <v>250</v>
      </c>
      <c r="C226" s="6"/>
      <c r="D226" s="3"/>
      <c r="E226" s="3"/>
    </row>
    <row r="227" ht="15" customHeight="1">
      <c r="A227" t="s" s="7">
        <v>226</v>
      </c>
      <c r="B227" s="8">
        <f t="shared" si="46"/>
        <v>300</v>
      </c>
      <c r="C227" s="6"/>
      <c r="D227" s="3"/>
      <c r="E227" s="3"/>
    </row>
    <row r="228" ht="15" customHeight="1">
      <c r="A228" t="s" s="7">
        <v>227</v>
      </c>
      <c r="B228" s="8">
        <f t="shared" si="55"/>
        <v>500</v>
      </c>
      <c r="C228" s="6"/>
      <c r="D228" s="3"/>
      <c r="E228" s="3"/>
    </row>
    <row r="229" ht="15" customHeight="1">
      <c r="A229" t="s" s="7">
        <v>228</v>
      </c>
      <c r="B229" s="8">
        <f>ROUND(850,0)</f>
        <v>850</v>
      </c>
      <c r="C229" s="6"/>
      <c r="D229" s="3"/>
      <c r="E229" s="3"/>
    </row>
    <row r="230" ht="15" customHeight="1">
      <c r="A230" t="s" s="9">
        <v>229</v>
      </c>
      <c r="B230" s="10">
        <v>99900</v>
      </c>
      <c r="C230" s="6"/>
      <c r="D230" s="3"/>
      <c r="E230" s="3"/>
    </row>
    <row r="231" ht="15" customHeight="1">
      <c r="A231" t="s" s="7">
        <v>230</v>
      </c>
      <c r="B231" s="8">
        <f t="shared" si="105"/>
        <v>2501</v>
      </c>
      <c r="C231" s="6"/>
      <c r="D231" s="3"/>
      <c r="E231" s="3"/>
    </row>
    <row r="232" ht="15" customHeight="1">
      <c r="A232" t="s" s="7">
        <v>231</v>
      </c>
      <c r="B232" s="8">
        <f>ROUND(3200,0)</f>
        <v>3200</v>
      </c>
      <c r="C232" s="6"/>
      <c r="D232" s="3"/>
      <c r="E232" s="3"/>
    </row>
    <row r="233" ht="15" customHeight="1">
      <c r="A233" t="s" s="7">
        <v>232</v>
      </c>
      <c r="B233" s="8">
        <f>ROUND(22250,0)</f>
        <v>22250</v>
      </c>
      <c r="C233" s="6"/>
      <c r="D233" s="3"/>
      <c r="E233" s="3"/>
    </row>
    <row r="234" ht="15" customHeight="1">
      <c r="A234" t="s" s="7">
        <v>233</v>
      </c>
      <c r="B234" s="8">
        <f>ROUND(9900,0)</f>
        <v>9900</v>
      </c>
      <c r="C234" s="6"/>
      <c r="D234" s="3"/>
      <c r="E234" s="3"/>
    </row>
    <row r="235" ht="15" customHeight="1">
      <c r="A235" t="s" s="7">
        <v>234</v>
      </c>
      <c r="B235" s="8">
        <f t="shared" si="46"/>
        <v>300</v>
      </c>
      <c r="C235" s="6"/>
      <c r="D235" s="3"/>
      <c r="E235" s="3"/>
    </row>
    <row r="236" ht="15" customHeight="1">
      <c r="A236" t="s" s="7">
        <v>235</v>
      </c>
      <c r="B236" s="8">
        <f t="shared" si="6"/>
        <v>1500</v>
      </c>
      <c r="C236" s="6"/>
      <c r="D236" s="3"/>
      <c r="E236" s="3"/>
    </row>
    <row r="237" ht="15" customHeight="1">
      <c r="A237" t="s" s="7">
        <v>236</v>
      </c>
      <c r="B237" s="8">
        <f t="shared" si="47"/>
        <v>250</v>
      </c>
      <c r="C237" s="6"/>
      <c r="D237" s="3"/>
      <c r="E237" s="3"/>
    </row>
    <row r="238" ht="15" customHeight="1">
      <c r="A238" t="s" s="7">
        <v>237</v>
      </c>
      <c r="B238" s="8">
        <f t="shared" si="47"/>
        <v>250</v>
      </c>
      <c r="C238" s="6"/>
      <c r="D238" s="3"/>
      <c r="E238" s="3"/>
    </row>
    <row r="239" ht="15" customHeight="1">
      <c r="A239" t="s" s="7">
        <v>238</v>
      </c>
      <c r="B239" s="8">
        <f t="shared" si="46"/>
        <v>300</v>
      </c>
      <c r="C239" s="6"/>
      <c r="D239" s="3"/>
      <c r="E239" s="3"/>
    </row>
    <row r="240" ht="15" customHeight="1">
      <c r="A240" t="s" s="7">
        <v>239</v>
      </c>
      <c r="B240" s="8">
        <f t="shared" si="46"/>
        <v>300</v>
      </c>
      <c r="C240" s="6"/>
      <c r="D240" s="3"/>
      <c r="E240" s="3"/>
    </row>
    <row r="241" ht="15" customHeight="1">
      <c r="A241" t="s" s="7">
        <v>240</v>
      </c>
      <c r="B241" s="8">
        <f t="shared" si="46"/>
        <v>300</v>
      </c>
      <c r="C241" s="6"/>
      <c r="D241" s="3"/>
      <c r="E241" s="3"/>
    </row>
    <row r="242" ht="15" customHeight="1">
      <c r="A242" t="s" s="7">
        <v>241</v>
      </c>
      <c r="B242" s="8">
        <f t="shared" si="197" ref="B242:B248">ROUND(210,0)</f>
        <v>210</v>
      </c>
      <c r="C242" s="6"/>
      <c r="D242" s="3"/>
      <c r="E242" s="3"/>
    </row>
    <row r="243" ht="15" customHeight="1">
      <c r="A243" t="s" s="7">
        <v>242</v>
      </c>
      <c r="B243" s="8">
        <f t="shared" si="46"/>
        <v>300</v>
      </c>
      <c r="C243" s="6"/>
      <c r="D243" s="3"/>
      <c r="E243" s="3"/>
    </row>
    <row r="244" ht="15" customHeight="1">
      <c r="A244" t="s" s="7">
        <v>243</v>
      </c>
      <c r="B244" s="8">
        <f t="shared" si="46"/>
        <v>300</v>
      </c>
      <c r="C244" s="6"/>
      <c r="D244" s="3"/>
      <c r="E244" s="3"/>
    </row>
    <row r="245" ht="15" customHeight="1">
      <c r="A245" t="s" s="7">
        <v>244</v>
      </c>
      <c r="B245" s="8">
        <f t="shared" si="53"/>
        <v>150</v>
      </c>
      <c r="C245" s="6"/>
      <c r="D245" s="3"/>
      <c r="E245" s="3"/>
    </row>
    <row r="246" ht="15" customHeight="1">
      <c r="A246" t="s" s="7">
        <v>245</v>
      </c>
      <c r="B246" s="8">
        <f t="shared" si="46"/>
        <v>300</v>
      </c>
      <c r="C246" s="6"/>
      <c r="D246" s="3"/>
      <c r="E246" s="3"/>
    </row>
    <row r="247" ht="15" customHeight="1">
      <c r="A247" t="s" s="7">
        <v>246</v>
      </c>
      <c r="B247" s="8">
        <f t="shared" si="46"/>
        <v>300</v>
      </c>
      <c r="C247" s="6"/>
      <c r="D247" s="3"/>
      <c r="E247" s="3"/>
    </row>
    <row r="248" ht="15" customHeight="1">
      <c r="A248" t="s" s="7">
        <v>247</v>
      </c>
      <c r="B248" s="8">
        <f t="shared" si="197"/>
        <v>210</v>
      </c>
      <c r="C248" s="6"/>
      <c r="D248" s="3"/>
      <c r="E248" s="3"/>
    </row>
    <row r="249" ht="15" customHeight="1">
      <c r="A249" t="s" s="7">
        <v>248</v>
      </c>
      <c r="B249" s="8">
        <f t="shared" si="46"/>
        <v>300</v>
      </c>
      <c r="C249" s="6"/>
      <c r="D249" s="3"/>
      <c r="E249" s="3"/>
    </row>
    <row r="250" ht="15" customHeight="1">
      <c r="A250" t="s" s="7">
        <v>249</v>
      </c>
      <c r="B250" s="8">
        <f t="shared" si="47"/>
        <v>250</v>
      </c>
      <c r="C250" s="6"/>
      <c r="D250" s="3"/>
      <c r="E250" s="3"/>
    </row>
    <row r="251" ht="15" customHeight="1">
      <c r="A251" t="s" s="7">
        <v>250</v>
      </c>
      <c r="B251" s="8">
        <f t="shared" si="46"/>
        <v>300</v>
      </c>
      <c r="C251" s="6"/>
      <c r="D251" s="3"/>
      <c r="E251" s="3"/>
    </row>
    <row r="252" ht="15.75" customHeight="1">
      <c r="A252" t="s" s="40">
        <v>251</v>
      </c>
      <c r="B252" s="41">
        <f>ROUND(160,0)</f>
        <v>160</v>
      </c>
      <c r="C252" s="6"/>
      <c r="D252" s="3"/>
      <c r="E252" s="3"/>
    </row>
  </sheetData>
  <mergeCells count="1">
    <mergeCell ref="A1:B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42" customWidth="1"/>
    <col min="6" max="256" width="8.85156" style="42" customWidth="1"/>
  </cols>
  <sheetData>
    <row r="1" ht="16" customHeight="1">
      <c r="A1" s="3"/>
      <c r="B1" s="3"/>
      <c r="C1" s="3"/>
      <c r="D1" s="3"/>
      <c r="E1" s="3"/>
    </row>
    <row r="2" ht="16" customHeight="1">
      <c r="A2" s="3"/>
      <c r="B2" s="3"/>
      <c r="C2" s="3"/>
      <c r="D2" s="3"/>
      <c r="E2" s="3"/>
    </row>
    <row r="3" ht="16" customHeight="1">
      <c r="A3" s="3"/>
      <c r="B3" s="3"/>
      <c r="C3" s="3"/>
      <c r="D3" s="3"/>
      <c r="E3" s="3"/>
    </row>
    <row r="4" ht="16" customHeight="1">
      <c r="A4" s="3"/>
      <c r="B4" s="3"/>
      <c r="C4" s="3"/>
      <c r="D4" s="3"/>
      <c r="E4" s="3"/>
    </row>
    <row r="5" ht="16" customHeight="1">
      <c r="A5" s="3"/>
      <c r="B5" s="3"/>
      <c r="C5" s="3"/>
      <c r="D5" s="3"/>
      <c r="E5" s="3"/>
    </row>
    <row r="6" ht="16" customHeight="1">
      <c r="A6" s="3"/>
      <c r="B6" s="3"/>
      <c r="C6" s="3"/>
      <c r="D6" s="3"/>
      <c r="E6" s="3"/>
    </row>
    <row r="7" ht="16" customHeight="1">
      <c r="A7" s="3"/>
      <c r="B7" s="3"/>
      <c r="C7" s="3"/>
      <c r="D7" s="3"/>
      <c r="E7" s="3"/>
    </row>
    <row r="8" ht="16" customHeight="1">
      <c r="A8" s="3"/>
      <c r="B8" s="3"/>
      <c r="C8" s="3"/>
      <c r="D8" s="3"/>
      <c r="E8" s="3"/>
    </row>
    <row r="9" ht="16" customHeight="1">
      <c r="A9" s="3"/>
      <c r="B9" s="3"/>
      <c r="C9" s="3"/>
      <c r="D9" s="3"/>
      <c r="E9" s="3"/>
    </row>
    <row r="10" ht="16" customHeight="1">
      <c r="A10" s="3"/>
      <c r="B10" s="3"/>
      <c r="C10" s="3"/>
      <c r="D10" s="3"/>
      <c r="E10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43" customWidth="1"/>
    <col min="6" max="256" width="8.85156" style="43" customWidth="1"/>
  </cols>
  <sheetData>
    <row r="1" ht="16" customHeight="1">
      <c r="A1" s="3"/>
      <c r="B1" s="3"/>
      <c r="C1" s="3"/>
      <c r="D1" s="3"/>
      <c r="E1" s="3"/>
    </row>
    <row r="2" ht="16" customHeight="1">
      <c r="A2" s="3"/>
      <c r="B2" s="3"/>
      <c r="C2" s="3"/>
      <c r="D2" s="3"/>
      <c r="E2" s="3"/>
    </row>
    <row r="3" ht="16" customHeight="1">
      <c r="A3" s="3"/>
      <c r="B3" s="3"/>
      <c r="C3" s="3"/>
      <c r="D3" s="3"/>
      <c r="E3" s="3"/>
    </row>
    <row r="4" ht="16" customHeight="1">
      <c r="A4" s="3"/>
      <c r="B4" s="3"/>
      <c r="C4" s="3"/>
      <c r="D4" s="3"/>
      <c r="E4" s="3"/>
    </row>
    <row r="5" ht="16" customHeight="1">
      <c r="A5" s="3"/>
      <c r="B5" s="3"/>
      <c r="C5" s="3"/>
      <c r="D5" s="3"/>
      <c r="E5" s="3"/>
    </row>
    <row r="6" ht="16" customHeight="1">
      <c r="A6" s="3"/>
      <c r="B6" s="3"/>
      <c r="C6" s="3"/>
      <c r="D6" s="3"/>
      <c r="E6" s="3"/>
    </row>
    <row r="7" ht="16" customHeight="1">
      <c r="A7" s="3"/>
      <c r="B7" s="3"/>
      <c r="C7" s="3"/>
      <c r="D7" s="3"/>
      <c r="E7" s="3"/>
    </row>
    <row r="8" ht="16" customHeight="1">
      <c r="A8" s="3"/>
      <c r="B8" s="3"/>
      <c r="C8" s="3"/>
      <c r="D8" s="3"/>
      <c r="E8" s="3"/>
    </row>
    <row r="9" ht="16" customHeight="1">
      <c r="A9" s="3"/>
      <c r="B9" s="3"/>
      <c r="C9" s="3"/>
      <c r="D9" s="3"/>
      <c r="E9" s="3"/>
    </row>
    <row r="10" ht="16" customHeight="1">
      <c r="A10" s="3"/>
      <c r="B10" s="3"/>
      <c r="C10" s="3"/>
      <c r="D10" s="3"/>
      <c r="E10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